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ento_sešit"/>
  <bookViews>
    <workbookView xWindow="-15" yWindow="-15" windowWidth="19170" windowHeight="11955"/>
  </bookViews>
  <sheets>
    <sheet name="Rez P1" sheetId="1" r:id="rId1"/>
    <sheet name="Ceník" sheetId="2" r:id="rId2"/>
    <sheet name="List1" sheetId="3" r:id="rId3"/>
  </sheets>
  <definedNames>
    <definedName name="_xlnm.Print_Area" localSheetId="0">'Rez P1'!$A$3:$F$37</definedName>
  </definedNames>
  <calcPr calcId="124519" iterateDelta="1E-4"/>
</workbook>
</file>

<file path=xl/calcChain.xml><?xml version="1.0" encoding="utf-8"?>
<calcChain xmlns="http://schemas.openxmlformats.org/spreadsheetml/2006/main">
  <c r="D11" i="1"/>
  <c r="C34"/>
  <c r="C23"/>
  <c r="J7" i="2"/>
  <c r="C19" l="1"/>
  <c r="B19"/>
  <c r="F9" i="1" l="1"/>
  <c r="F8"/>
  <c r="B28"/>
  <c r="B17"/>
  <c r="B30" s="1"/>
  <c r="J8" i="2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B22" i="1"/>
  <c r="C5"/>
  <c r="C6"/>
  <c r="C8"/>
  <c r="C10"/>
  <c r="C11"/>
  <c r="C12"/>
  <c r="C13"/>
  <c r="C15"/>
  <c r="C16"/>
  <c r="E22"/>
  <c r="B29"/>
  <c r="B31" l="1"/>
</calcChain>
</file>

<file path=xl/sharedStrings.xml><?xml version="1.0" encoding="utf-8"?>
<sst xmlns="http://schemas.openxmlformats.org/spreadsheetml/2006/main" count="43" uniqueCount="42">
  <si>
    <t>Jméno</t>
  </si>
  <si>
    <t>Příjmení</t>
  </si>
  <si>
    <t>Titul</t>
  </si>
  <si>
    <t>Datum nar.</t>
  </si>
  <si>
    <t>Obec</t>
  </si>
  <si>
    <t>PSČ</t>
  </si>
  <si>
    <t>Pošta</t>
  </si>
  <si>
    <t>Stát</t>
  </si>
  <si>
    <t>Datum nástupu</t>
  </si>
  <si>
    <t>Datum odjezdu</t>
  </si>
  <si>
    <t>Počet noclehů</t>
  </si>
  <si>
    <t>Volné lůžko nocí</t>
  </si>
  <si>
    <t>Místní poplatek</t>
  </si>
  <si>
    <t>železničář</t>
  </si>
  <si>
    <t>dítě</t>
  </si>
  <si>
    <t>Číslo pokoje</t>
  </si>
  <si>
    <t>Cena za ubytování</t>
  </si>
  <si>
    <t>Počet neobsaz. lůžek</t>
  </si>
  <si>
    <t>Celkem po slevě</t>
  </si>
  <si>
    <t>Číslo telefonu</t>
  </si>
  <si>
    <t>Objednavatel</t>
  </si>
  <si>
    <t>Vyplňte, prosím, pouze žlutá políčka</t>
  </si>
  <si>
    <t>Rezervační záloha</t>
  </si>
  <si>
    <t>Kliknutím zde zobrazíte ceník</t>
  </si>
  <si>
    <t>Zpět na tabulku</t>
  </si>
  <si>
    <t>Číslo OP nebo pasu</t>
  </si>
  <si>
    <t>Ulice a čp.</t>
  </si>
  <si>
    <t>CELÝ APARTMÁN</t>
  </si>
  <si>
    <t>Důležité upozornění:
Po vyplnění všech povinných údajů uložte soubor do počítače a teprve potom jej odeštete jako přílohu mailové pošty!!!</t>
  </si>
  <si>
    <t>CENÍK</t>
  </si>
  <si>
    <t>Počet obsazených lůžek</t>
  </si>
  <si>
    <t>v období od 1.1. do 30.4. a 1.10. do 31.12.</t>
  </si>
  <si>
    <t xml:space="preserve">Odesláním těchto osobních údajů souhlasíte s jejich zpracováním pro potřeby provedení rezervace ubytování v souladu
 s Nařízením (EU) 2016/679 (GDPR)
</t>
  </si>
  <si>
    <t>od</t>
  </si>
  <si>
    <t>do</t>
  </si>
  <si>
    <t>Ubytování možné</t>
  </si>
  <si>
    <t>Apartmán  1 osoba</t>
  </si>
  <si>
    <t>Apartmán  2 osoby</t>
  </si>
  <si>
    <t>Apartmán  3 osoby</t>
  </si>
  <si>
    <t>Apartmán  4 osoby</t>
  </si>
  <si>
    <t>Apartmán  5 osob</t>
  </si>
  <si>
    <t>Apartmán  6 osob</t>
  </si>
</sst>
</file>

<file path=xl/styles.xml><?xml version="1.0" encoding="utf-8"?>
<styleSheet xmlns="http://schemas.openxmlformats.org/spreadsheetml/2006/main">
  <numFmts count="4">
    <numFmt numFmtId="44" formatCode="_-* #,##0.00\ &quot;Kč&quot;_-;\-* #,##0.00\ &quot;Kč&quot;_-;_-* &quot;-&quot;??\ &quot;Kč&quot;_-;_-@_-"/>
    <numFmt numFmtId="164" formatCode="#,##0.00\ &quot;Kč&quot;"/>
    <numFmt numFmtId="165" formatCode="000\ 00"/>
    <numFmt numFmtId="166" formatCode="dd/mm/yy"/>
  </numFmts>
  <fonts count="25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i/>
      <sz val="10"/>
      <name val="Arial CE"/>
      <family val="2"/>
      <charset val="238"/>
    </font>
    <font>
      <sz val="2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color indexed="9"/>
      <name val="Arial CE"/>
      <family val="2"/>
      <charset val="238"/>
    </font>
    <font>
      <sz val="10"/>
      <color indexed="9"/>
      <name val="Arial CE"/>
      <charset val="238"/>
    </font>
    <font>
      <u/>
      <sz val="16"/>
      <color indexed="12"/>
      <name val="Arial CE"/>
      <charset val="238"/>
    </font>
    <font>
      <b/>
      <sz val="10"/>
      <color indexed="10"/>
      <name val="Arial CE"/>
      <charset val="238"/>
    </font>
    <font>
      <b/>
      <sz val="20"/>
      <color indexed="10"/>
      <name val="Arial CE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sz val="10"/>
      <color theme="1"/>
      <name val="Arial CE"/>
      <charset val="238"/>
    </font>
    <font>
      <sz val="10"/>
      <color theme="4" tint="0.39997558519241921"/>
      <name val="Arial CE"/>
      <charset val="238"/>
    </font>
    <font>
      <b/>
      <u/>
      <sz val="12"/>
      <color rgb="FFFFFF00"/>
      <name val="Arial CE"/>
      <charset val="238"/>
    </font>
    <font>
      <b/>
      <sz val="18"/>
      <color rgb="FFFF0000"/>
      <name val="Arial CE"/>
      <charset val="238"/>
    </font>
    <font>
      <b/>
      <sz val="14"/>
      <name val="Arial CE"/>
      <charset val="238"/>
    </font>
    <font>
      <b/>
      <sz val="10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DotDot">
        <color indexed="64"/>
      </left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/>
      <right/>
      <top style="medium">
        <color rgb="FFFF0000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8" fillId="0" borderId="0" xfId="0" applyFont="1"/>
    <xf numFmtId="44" fontId="1" fillId="0" borderId="0" xfId="2"/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0" fillId="0" borderId="1" xfId="0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3" xfId="0" applyBorder="1" applyAlignment="1" applyProtection="1">
      <alignment horizontal="left"/>
      <protection hidden="1"/>
    </xf>
    <xf numFmtId="165" fontId="0" fillId="0" borderId="3" xfId="0" applyNumberFormat="1" applyBorder="1" applyAlignment="1" applyProtection="1">
      <alignment horizontal="left"/>
      <protection hidden="1"/>
    </xf>
    <xf numFmtId="0" fontId="0" fillId="0" borderId="3" xfId="0" applyNumberFormat="1" applyBorder="1" applyAlignment="1" applyProtection="1">
      <alignment horizontal="left"/>
      <protection hidden="1"/>
    </xf>
    <xf numFmtId="0" fontId="0" fillId="0" borderId="3" xfId="0" applyNumberFormat="1" applyFill="1" applyBorder="1" applyAlignment="1" applyProtection="1">
      <alignment horizontal="left"/>
      <protection hidden="1"/>
    </xf>
    <xf numFmtId="164" fontId="0" fillId="0" borderId="3" xfId="0" applyNumberFormat="1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0" fillId="0" borderId="5" xfId="0" applyFill="1" applyBorder="1" applyAlignment="1" applyProtection="1">
      <protection hidden="1"/>
    </xf>
    <xf numFmtId="0" fontId="6" fillId="0" borderId="6" xfId="0" applyFont="1" applyBorder="1" applyAlignment="1" applyProtection="1">
      <alignment horizontal="left"/>
      <protection hidden="1"/>
    </xf>
    <xf numFmtId="164" fontId="6" fillId="0" borderId="5" xfId="0" applyNumberFormat="1" applyFont="1" applyFill="1" applyBorder="1" applyAlignmen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7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44" fontId="4" fillId="2" borderId="5" xfId="2" applyFont="1" applyFill="1" applyBorder="1" applyAlignment="1" applyProtection="1">
      <alignment horizontal="right"/>
      <protection hidden="1"/>
    </xf>
    <xf numFmtId="44" fontId="3" fillId="0" borderId="5" xfId="2" applyFont="1" applyFill="1" applyBorder="1" applyAlignment="1" applyProtection="1">
      <protection hidden="1"/>
    </xf>
    <xf numFmtId="44" fontId="1" fillId="0" borderId="5" xfId="2" applyFill="1" applyBorder="1" applyAlignment="1" applyProtection="1">
      <protection hidden="1"/>
    </xf>
    <xf numFmtId="44" fontId="1" fillId="0" borderId="7" xfId="2" applyFill="1" applyBorder="1" applyAlignment="1" applyProtection="1">
      <protection hidden="1"/>
    </xf>
    <xf numFmtId="0" fontId="6" fillId="0" borderId="8" xfId="0" applyFont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left"/>
      <protection hidden="1"/>
    </xf>
    <xf numFmtId="44" fontId="5" fillId="3" borderId="9" xfId="2" applyFont="1" applyFill="1" applyBorder="1" applyAlignment="1" applyProtection="1">
      <protection hidden="1"/>
    </xf>
    <xf numFmtId="0" fontId="0" fillId="4" borderId="5" xfId="0" applyNumberFormat="1" applyFill="1" applyBorder="1" applyAlignment="1" applyProtection="1">
      <alignment horizontal="center"/>
      <protection hidden="1"/>
    </xf>
    <xf numFmtId="0" fontId="3" fillId="4" borderId="5" xfId="0" applyFont="1" applyFill="1" applyBorder="1" applyAlignment="1" applyProtection="1">
      <alignment horizontal="center"/>
      <protection hidden="1"/>
    </xf>
    <xf numFmtId="0" fontId="3" fillId="4" borderId="5" xfId="0" applyNumberFormat="1" applyFont="1" applyFill="1" applyBorder="1" applyAlignment="1" applyProtection="1">
      <alignment horizontal="center"/>
      <protection hidden="1"/>
    </xf>
    <xf numFmtId="164" fontId="3" fillId="4" borderId="5" xfId="0" applyNumberFormat="1" applyFont="1" applyFill="1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left"/>
      <protection hidden="1"/>
    </xf>
    <xf numFmtId="14" fontId="0" fillId="5" borderId="5" xfId="0" applyNumberFormat="1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165" fontId="0" fillId="5" borderId="5" xfId="0" applyNumberFormat="1" applyFill="1" applyBorder="1" applyAlignment="1" applyProtection="1">
      <alignment horizontal="center"/>
      <protection locked="0"/>
    </xf>
    <xf numFmtId="0" fontId="9" fillId="0" borderId="0" xfId="0" applyFont="1" applyProtection="1">
      <protection hidden="1"/>
    </xf>
    <xf numFmtId="0" fontId="9" fillId="0" borderId="0" xfId="1" applyFont="1" applyFill="1" applyAlignment="1" applyProtection="1">
      <protection hidden="1"/>
    </xf>
    <xf numFmtId="49" fontId="0" fillId="5" borderId="12" xfId="0" applyNumberFormat="1" applyFill="1" applyBorder="1" applyAlignment="1" applyProtection="1">
      <alignment horizontal="center"/>
      <protection locked="0"/>
    </xf>
    <xf numFmtId="166" fontId="10" fillId="0" borderId="0" xfId="0" applyNumberFormat="1" applyFont="1" applyFill="1" applyAlignment="1" applyProtection="1">
      <alignment horizontal="center"/>
      <protection hidden="1"/>
    </xf>
    <xf numFmtId="0" fontId="11" fillId="0" borderId="0" xfId="0" applyFont="1"/>
    <xf numFmtId="44" fontId="11" fillId="0" borderId="0" xfId="2" applyFont="1"/>
    <xf numFmtId="49" fontId="0" fillId="5" borderId="5" xfId="0" applyNumberFormat="1" applyFill="1" applyBorder="1" applyAlignment="1" applyProtection="1">
      <alignment horizontal="center"/>
      <protection locked="0"/>
    </xf>
    <xf numFmtId="14" fontId="3" fillId="5" borderId="5" xfId="0" applyNumberFormat="1" applyFont="1" applyFill="1" applyBorder="1" applyAlignment="1" applyProtection="1">
      <alignment horizontal="center"/>
      <protection locked="0"/>
    </xf>
    <xf numFmtId="16" fontId="0" fillId="5" borderId="5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2" fillId="0" borderId="0" xfId="0" applyFont="1" applyAlignment="1" applyProtection="1">
      <alignment horizontal="center"/>
    </xf>
    <xf numFmtId="0" fontId="10" fillId="0" borderId="0" xfId="0" applyFont="1" applyFill="1" applyProtection="1">
      <protection locked="0" hidden="1"/>
    </xf>
    <xf numFmtId="3" fontId="0" fillId="0" borderId="0" xfId="0" applyNumberFormat="1"/>
    <xf numFmtId="0" fontId="2" fillId="6" borderId="13" xfId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3" fontId="13" fillId="0" borderId="0" xfId="0" applyNumberFormat="1" applyFont="1"/>
    <xf numFmtId="0" fontId="14" fillId="6" borderId="14" xfId="1" applyFont="1" applyFill="1" applyBorder="1" applyAlignment="1" applyProtection="1">
      <alignment horizontal="center" vertical="center" wrapText="1"/>
      <protection locked="0" hidden="1"/>
    </xf>
    <xf numFmtId="3" fontId="17" fillId="0" borderId="0" xfId="0" applyNumberFormat="1" applyFont="1"/>
    <xf numFmtId="0" fontId="11" fillId="0" borderId="0" xfId="0" applyFont="1" applyAlignment="1">
      <alignment horizontal="center"/>
    </xf>
    <xf numFmtId="44" fontId="11" fillId="0" borderId="0" xfId="2" applyFont="1" applyAlignment="1">
      <alignment horizontal="center"/>
    </xf>
    <xf numFmtId="3" fontId="0" fillId="0" borderId="0" xfId="0" applyNumberFormat="1" applyAlignment="1"/>
    <xf numFmtId="2" fontId="0" fillId="0" borderId="0" xfId="0" applyNumberFormat="1" applyFill="1" applyProtection="1">
      <protection hidden="1"/>
    </xf>
    <xf numFmtId="0" fontId="19" fillId="4" borderId="5" xfId="0" applyNumberFormat="1" applyFont="1" applyFill="1" applyBorder="1" applyAlignment="1" applyProtection="1">
      <alignment horizontal="center"/>
      <protection hidden="1"/>
    </xf>
    <xf numFmtId="14" fontId="20" fillId="0" borderId="0" xfId="0" applyNumberFormat="1" applyFont="1" applyBorder="1"/>
    <xf numFmtId="14" fontId="20" fillId="0" borderId="0" xfId="2" applyNumberFormat="1" applyFont="1" applyBorder="1"/>
    <xf numFmtId="0" fontId="3" fillId="0" borderId="5" xfId="0" applyNumberFormat="1" applyFont="1" applyFill="1" applyBorder="1" applyAlignment="1" applyProtection="1">
      <alignment horizontal="center"/>
      <protection hidden="1"/>
    </xf>
    <xf numFmtId="0" fontId="22" fillId="11" borderId="13" xfId="2" applyNumberFormat="1" applyFont="1" applyFill="1" applyBorder="1" applyAlignment="1">
      <alignment horizontal="center"/>
    </xf>
    <xf numFmtId="0" fontId="24" fillId="0" borderId="0" xfId="0" applyFont="1" applyFill="1" applyAlignment="1" applyProtection="1">
      <alignment horizontal="center"/>
      <protection hidden="1"/>
    </xf>
    <xf numFmtId="14" fontId="24" fillId="0" borderId="0" xfId="0" applyNumberFormat="1" applyFont="1" applyFill="1" applyAlignment="1" applyProtection="1">
      <alignment horizontal="left"/>
      <protection hidden="1"/>
    </xf>
    <xf numFmtId="0" fontId="0" fillId="0" borderId="3" xfId="0" applyNumberFormat="1" applyBorder="1" applyAlignment="1" applyProtection="1">
      <alignment horizontal="left" vertical="center"/>
      <protection hidden="1"/>
    </xf>
    <xf numFmtId="0" fontId="3" fillId="5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4" fontId="4" fillId="7" borderId="0" xfId="0" applyNumberFormat="1" applyFont="1" applyFill="1" applyAlignment="1" applyProtection="1">
      <alignment horizontal="center" vertical="center" wrapText="1"/>
      <protection hidden="1"/>
    </xf>
    <xf numFmtId="0" fontId="4" fillId="7" borderId="0" xfId="0" applyFont="1" applyFill="1" applyAlignment="1">
      <alignment wrapText="1"/>
    </xf>
    <xf numFmtId="0" fontId="16" fillId="8" borderId="0" xfId="0" applyFont="1" applyFill="1" applyAlignment="1" applyProtection="1">
      <alignment horizontal="center" vertical="center" wrapText="1"/>
      <protection hidden="1"/>
    </xf>
    <xf numFmtId="0" fontId="15" fillId="8" borderId="0" xfId="0" applyFont="1" applyFill="1" applyAlignment="1">
      <alignment horizontal="center" vertical="center"/>
    </xf>
    <xf numFmtId="0" fontId="21" fillId="10" borderId="15" xfId="1" applyFont="1" applyFill="1" applyBorder="1" applyAlignment="1" applyProtection="1">
      <alignment horizontal="center" vertical="center" wrapText="1"/>
      <protection locked="0" hidden="1"/>
    </xf>
    <xf numFmtId="0" fontId="21" fillId="10" borderId="0" xfId="1" applyFont="1" applyFill="1" applyBorder="1" applyAlignment="1" applyProtection="1">
      <alignment horizontal="center" vertical="center" wrapText="1"/>
      <protection locked="0" hidden="1"/>
    </xf>
    <xf numFmtId="0" fontId="23" fillId="0" borderId="0" xfId="0" applyFont="1" applyAlignment="1" applyProtection="1">
      <alignment horizontal="center" vertical="center"/>
      <protection hidden="1"/>
    </xf>
    <xf numFmtId="0" fontId="18" fillId="9" borderId="0" xfId="0" applyFont="1" applyFill="1" applyAlignment="1">
      <alignment horizontal="center" wrapText="1"/>
    </xf>
  </cellXfs>
  <cellStyles count="3">
    <cellStyle name="Hypertextový odkaz" xfId="1" builtinId="8"/>
    <cellStyle name="měny" xfId="2" builtinId="4"/>
    <cellStyle name="normální" xfId="0" builtinId="0"/>
  </cellStyles>
  <dxfs count="6">
    <dxf>
      <font>
        <b/>
        <i val="0"/>
        <condense val="0"/>
        <extend val="0"/>
        <color indexed="12"/>
      </font>
      <fill>
        <patternFill>
          <bgColor indexed="11"/>
        </patternFill>
      </fill>
    </dxf>
    <dxf>
      <font>
        <condense val="0"/>
        <extend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33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lavonice-ubytovani.cz/soubory/souhlasGDPR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9">
    <pageSetUpPr autoPageBreaks="0" fitToPage="1"/>
  </sheetPr>
  <dimension ref="A2:T39"/>
  <sheetViews>
    <sheetView showGridLines="0" showZeros="0" tabSelected="1" showOutlineSymbols="0" zoomScale="80" zoomScaleNormal="80" zoomScaleSheetLayoutView="75" workbookViewId="0">
      <selection activeCell="B34" sqref="B34"/>
    </sheetView>
  </sheetViews>
  <sheetFormatPr defaultColWidth="9.140625" defaultRowHeight="12.75"/>
  <cols>
    <col min="1" max="1" width="23.42578125" style="18" customWidth="1"/>
    <col min="2" max="2" width="22.85546875" style="3" customWidth="1"/>
    <col min="3" max="3" width="16" style="4" customWidth="1"/>
    <col min="4" max="4" width="22.7109375" style="4" customWidth="1"/>
    <col min="5" max="5" width="9.140625" style="4"/>
    <col min="6" max="6" width="22.7109375" style="4" customWidth="1"/>
    <col min="7" max="16384" width="9.140625" style="4"/>
  </cols>
  <sheetData>
    <row r="2" spans="1:20" ht="96.75" customHeight="1">
      <c r="A2" s="74" t="s">
        <v>28</v>
      </c>
      <c r="B2" s="75"/>
      <c r="C2" s="75"/>
      <c r="D2" s="75"/>
      <c r="E2" s="75"/>
      <c r="F2" s="75"/>
    </row>
    <row r="3" spans="1:20" ht="18.75" thickBot="1">
      <c r="A3" s="21" t="s">
        <v>27</v>
      </c>
      <c r="B3" s="21"/>
      <c r="C3" s="48">
        <v>6</v>
      </c>
      <c r="E3" s="5"/>
      <c r="F3" s="5"/>
      <c r="G3" s="49">
        <v>5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3.5" thickBot="1">
      <c r="A4" s="6"/>
      <c r="B4" s="7" t="s">
        <v>20</v>
      </c>
      <c r="C4" s="5"/>
      <c r="E4" s="8"/>
      <c r="F4" s="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3.5" thickTop="1">
      <c r="A5" s="9" t="s">
        <v>0</v>
      </c>
      <c r="B5" s="35"/>
      <c r="C5" s="39" t="str">
        <f>IF(B5="","Povinný údaj","")</f>
        <v>Povinný údaj</v>
      </c>
      <c r="E5" s="8"/>
      <c r="F5" s="8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18">
      <c r="A6" s="9" t="s">
        <v>1</v>
      </c>
      <c r="B6" s="36"/>
      <c r="C6" s="39" t="str">
        <f>IF(B6="","Povinný údaj","")</f>
        <v>Povinný údaj</v>
      </c>
      <c r="D6" s="20" t="s">
        <v>21</v>
      </c>
      <c r="E6" s="8"/>
      <c r="F6" s="8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>
      <c r="A7" s="9" t="s">
        <v>2</v>
      </c>
      <c r="B7" s="44"/>
      <c r="C7" s="38"/>
      <c r="E7" s="8"/>
      <c r="F7" s="8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>
      <c r="A8" s="9" t="s">
        <v>3</v>
      </c>
      <c r="B8" s="34"/>
      <c r="C8" s="39" t="str">
        <f>IF(B8="","Povinný údaj","")</f>
        <v>Povinný údaj</v>
      </c>
      <c r="D8" s="78" t="s">
        <v>35</v>
      </c>
      <c r="E8" s="66" t="s">
        <v>33</v>
      </c>
      <c r="F8" s="67">
        <f>DATE(Ceník!C1,1,1)</f>
        <v>45292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>
      <c r="A9" s="9" t="s">
        <v>25</v>
      </c>
      <c r="B9" s="37"/>
      <c r="C9" s="38"/>
      <c r="D9" s="78"/>
      <c r="E9" s="66" t="s">
        <v>34</v>
      </c>
      <c r="F9" s="67">
        <f>DATE(Ceník!C1,12,31)</f>
        <v>45657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>
      <c r="A10" s="9" t="s">
        <v>26</v>
      </c>
      <c r="B10" s="36"/>
      <c r="C10" s="39" t="str">
        <f>IF(B10="","Povinný údaj","")</f>
        <v>Povinný údaj</v>
      </c>
      <c r="E10" s="8"/>
      <c r="F10" s="8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>
      <c r="A11" s="9" t="s">
        <v>4</v>
      </c>
      <c r="B11" s="34"/>
      <c r="C11" s="39" t="str">
        <f>IF(B11="","Povinný údaj","")</f>
        <v>Povinný údaj</v>
      </c>
      <c r="D11" s="72" t="str">
        <f>IF(OR(B5="",B6="",B8="",B10="",B11="",B12="",B13="",B15="",B16="",B34="",AND(B23="",C3&lt;5)),"Nejsou vyplněny všechny povinné údaje !!","Po zkontrolování údajů a uložení souboru můžete nyní odeslat soubor jako přílohu elektronické pošty na adresu: info@slavonice-ubytovani.cz")</f>
        <v>Nejsou vyplněny všechny povinné údaje !!</v>
      </c>
      <c r="E11" s="73"/>
      <c r="F11" s="7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>
      <c r="A12" s="10" t="s">
        <v>5</v>
      </c>
      <c r="B12" s="37"/>
      <c r="C12" s="39" t="str">
        <f>IF(B12="","Povinný údaj","")</f>
        <v>Povinný údaj</v>
      </c>
      <c r="D12" s="73"/>
      <c r="E12" s="73"/>
      <c r="F12" s="7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>
      <c r="A13" s="9" t="s">
        <v>6</v>
      </c>
      <c r="B13" s="34"/>
      <c r="C13" s="39" t="str">
        <f>IF(B13="","Povinný údaj","")</f>
        <v>Povinný údaj</v>
      </c>
      <c r="D13" s="73"/>
      <c r="E13" s="73"/>
      <c r="F13" s="73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2.75" customHeight="1">
      <c r="A14" s="9" t="s">
        <v>7</v>
      </c>
      <c r="B14" s="46"/>
      <c r="C14" s="38"/>
      <c r="D14" s="73"/>
      <c r="E14" s="73"/>
      <c r="F14" s="73"/>
      <c r="G14" s="5"/>
      <c r="H14" s="5"/>
      <c r="I14" s="5"/>
      <c r="J14" s="5"/>
      <c r="K14" s="5"/>
      <c r="L14" s="5"/>
      <c r="M14" s="5"/>
      <c r="N14" s="60"/>
      <c r="O14" s="5"/>
      <c r="P14" s="5"/>
      <c r="Q14" s="5"/>
      <c r="R14" s="5"/>
      <c r="S14" s="5"/>
      <c r="T14" s="5"/>
    </row>
    <row r="15" spans="1:20" ht="12.75" customHeight="1">
      <c r="A15" s="9" t="s">
        <v>8</v>
      </c>
      <c r="B15" s="45"/>
      <c r="C15" s="39" t="str">
        <f>IF(B15="","Povinný údaj","")</f>
        <v>Povinný údaj</v>
      </c>
      <c r="D15" s="73"/>
      <c r="E15" s="73"/>
      <c r="F15" s="73"/>
      <c r="G15" s="5"/>
      <c r="H15" s="5"/>
      <c r="I15" s="5"/>
      <c r="J15" s="5"/>
      <c r="K15" s="5"/>
      <c r="L15" s="5"/>
      <c r="M15" s="5"/>
      <c r="N15" s="60"/>
      <c r="O15" s="5"/>
      <c r="P15" s="5"/>
      <c r="Q15" s="5"/>
      <c r="R15" s="5"/>
      <c r="S15" s="5"/>
      <c r="T15" s="5"/>
    </row>
    <row r="16" spans="1:20" ht="12.75" customHeight="1">
      <c r="A16" s="9" t="s">
        <v>9</v>
      </c>
      <c r="B16" s="45"/>
      <c r="C16" s="39" t="str">
        <f>IF(B16="","Povinný údaj","")</f>
        <v>Povinný údaj</v>
      </c>
      <c r="D16" s="73"/>
      <c r="E16" s="73"/>
      <c r="F16" s="73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2" customHeight="1" thickBot="1">
      <c r="A17" s="11" t="s">
        <v>10</v>
      </c>
      <c r="B17" s="29">
        <f>+B16-B15</f>
        <v>0</v>
      </c>
      <c r="C17" s="38"/>
      <c r="D17" s="73"/>
      <c r="E17" s="73"/>
      <c r="F17" s="73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3.15" hidden="1" customHeight="1" thickBot="1">
      <c r="A18" s="11" t="s">
        <v>11</v>
      </c>
      <c r="B18" s="29"/>
      <c r="C18" s="38"/>
      <c r="D18" s="73"/>
      <c r="E18" s="73"/>
      <c r="F18" s="73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2.6" hidden="1" customHeight="1">
      <c r="A19" s="11" t="s">
        <v>12</v>
      </c>
      <c r="B19" s="30"/>
      <c r="C19" s="38"/>
      <c r="D19" s="73"/>
      <c r="E19" s="73"/>
      <c r="F19" s="73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ht="12.6" hidden="1" customHeight="1">
      <c r="A20" s="12" t="s">
        <v>13</v>
      </c>
      <c r="B20" s="31"/>
      <c r="C20" s="38"/>
      <c r="D20" s="73"/>
      <c r="E20" s="73"/>
      <c r="F20" s="73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ht="12.6" hidden="1" customHeight="1">
      <c r="A21" s="11" t="s">
        <v>14</v>
      </c>
      <c r="B21" s="32"/>
      <c r="C21" s="38"/>
      <c r="D21" s="73"/>
      <c r="E21" s="73"/>
      <c r="F21" s="73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ht="13.5" hidden="1" thickBot="1">
      <c r="A22" s="13" t="s">
        <v>15</v>
      </c>
      <c r="B22" s="31" t="str">
        <f>IF(C3=2,1,IF(C3=4,2,IF(OR(C3=5,C3=6),"AP",0)))</f>
        <v>AP</v>
      </c>
      <c r="C22" s="38"/>
      <c r="E22" s="41">
        <f ca="1">TODAY()-15*365.25</f>
        <v>39901.25</v>
      </c>
      <c r="F22" s="8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s="71" customFormat="1" ht="18" customHeight="1">
      <c r="A23" s="68" t="s">
        <v>30</v>
      </c>
      <c r="B23" s="69"/>
      <c r="C23" s="39" t="str">
        <f>IF(B23="","Povinný údaj","")</f>
        <v>Povinný údaj</v>
      </c>
      <c r="D23" s="76" t="s">
        <v>32</v>
      </c>
      <c r="E23" s="76"/>
      <c r="F23" s="76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</row>
    <row r="24" spans="1:20" ht="13.15" hidden="1" customHeight="1">
      <c r="A24" s="11"/>
      <c r="B24" s="64"/>
      <c r="C24" s="38"/>
      <c r="D24" s="77"/>
      <c r="E24" s="77"/>
      <c r="F24" s="7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13.15" hidden="1" customHeight="1">
      <c r="A25" s="11"/>
      <c r="B25" s="23"/>
      <c r="C25" s="38"/>
      <c r="D25" s="77"/>
      <c r="E25" s="77"/>
      <c r="F25" s="7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13.15" hidden="1" customHeight="1">
      <c r="A26" s="9"/>
      <c r="B26" s="24"/>
      <c r="C26" s="38"/>
      <c r="D26" s="77"/>
      <c r="E26" s="77"/>
      <c r="F26" s="7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13.15" hidden="1" customHeight="1">
      <c r="A27" s="11"/>
      <c r="B27" s="24"/>
      <c r="C27" s="38"/>
      <c r="D27" s="77"/>
      <c r="E27" s="77"/>
      <c r="F27" s="7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15.6" customHeight="1">
      <c r="A28" s="9" t="s">
        <v>17</v>
      </c>
      <c r="B28" s="61">
        <f>5-B23</f>
        <v>5</v>
      </c>
      <c r="C28" s="38"/>
      <c r="D28" s="77"/>
      <c r="E28" s="77"/>
      <c r="F28" s="7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13.9" hidden="1" customHeight="1" thickBot="1">
      <c r="A29" s="14" t="s">
        <v>18</v>
      </c>
      <c r="B29" s="25">
        <f>+B26-B27</f>
        <v>0</v>
      </c>
      <c r="D29" s="77"/>
      <c r="E29" s="77"/>
      <c r="F29" s="77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ht="15.75">
      <c r="A30" s="26" t="s">
        <v>16</v>
      </c>
      <c r="B30" s="28" t="e">
        <f>LOOKUP(B23,Ceník!A7:A42,Ceník!C7:C42)*B17+IF(OR(B15&lt;Ceník!B19,B15&gt;Ceník!C19),280*B17)</f>
        <v>#N/A</v>
      </c>
      <c r="D30" s="77"/>
      <c r="E30" s="77"/>
      <c r="F30" s="7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ht="18">
      <c r="A31" s="27" t="s">
        <v>22</v>
      </c>
      <c r="B31" s="22" t="e">
        <f>ROUND(B30/2,0)</f>
        <v>#N/A</v>
      </c>
      <c r="D31" s="77"/>
      <c r="E31" s="77"/>
      <c r="F31" s="77"/>
      <c r="G31" s="5"/>
      <c r="H31" s="5"/>
      <c r="I31" s="5"/>
      <c r="J31" s="60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ht="13.15" hidden="1" customHeight="1">
      <c r="A32" s="9"/>
      <c r="B32" s="1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ht="16.149999999999999" hidden="1" customHeight="1" thickBot="1">
      <c r="A33" s="16"/>
      <c r="B33" s="17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ht="15.75" customHeight="1" thickBot="1">
      <c r="A34" s="33" t="s">
        <v>19</v>
      </c>
      <c r="B34" s="40"/>
      <c r="C34" s="39" t="str">
        <f>IF(B34="","Povinný údaj","")</f>
        <v>Povinný údaj</v>
      </c>
    </row>
    <row r="35" spans="1:20" ht="13.15" customHeight="1">
      <c r="A35" s="4"/>
      <c r="B35" s="4"/>
    </row>
    <row r="36" spans="1:20" ht="13.9" customHeight="1" thickBot="1"/>
    <row r="37" spans="1:20" ht="41.25" thickBot="1">
      <c r="A37" s="55" t="s">
        <v>23</v>
      </c>
      <c r="B37"/>
    </row>
    <row r="38" spans="1:20" ht="13.15" customHeight="1">
      <c r="A38"/>
    </row>
    <row r="39" spans="1:20">
      <c r="A39" s="19"/>
    </row>
  </sheetData>
  <sheetProtection password="BDC9" sheet="1" objects="1" scenarios="1" selectLockedCells="1"/>
  <dataConsolidate/>
  <mergeCells count="4">
    <mergeCell ref="D11:F21"/>
    <mergeCell ref="A2:F2"/>
    <mergeCell ref="D23:F31"/>
    <mergeCell ref="D8:D9"/>
  </mergeCells>
  <phoneticPr fontId="0" type="noConversion"/>
  <conditionalFormatting sqref="B15">
    <cfRule type="expression" dxfId="5" priority="1" stopIfTrue="1">
      <formula>$B$17&lt;0</formula>
    </cfRule>
  </conditionalFormatting>
  <conditionalFormatting sqref="A24">
    <cfRule type="expression" dxfId="4" priority="3" stopIfTrue="1">
      <formula>$C$3=6</formula>
    </cfRule>
    <cfRule type="expression" dxfId="3" priority="4" stopIfTrue="1">
      <formula>$C$3=5</formula>
    </cfRule>
  </conditionalFormatting>
  <conditionalFormatting sqref="A18">
    <cfRule type="expression" dxfId="2" priority="6" stopIfTrue="1">
      <formula>$C$3&gt;4</formula>
    </cfRule>
  </conditionalFormatting>
  <conditionalFormatting sqref="B28">
    <cfRule type="expression" dxfId="1" priority="13" stopIfTrue="1">
      <formula>$C$3=5</formula>
    </cfRule>
  </conditionalFormatting>
  <conditionalFormatting sqref="D11:F21">
    <cfRule type="expression" dxfId="0" priority="15" stopIfTrue="1">
      <formula>AND($B$5&gt;0,$B$6&gt;0,$B$8&gt;0,$B$10&gt;0,$B$11&gt;0,$B$12&gt;0,$B$13&gt;0,$B$15&gt;0,$B$16&gt;0)</formula>
    </cfRule>
  </conditionalFormatting>
  <dataValidations xWindow="217" yWindow="426" count="5">
    <dataValidation type="date" allowBlank="1" showInputMessage="1" showErrorMessage="1" errorTitle="Chyba" error="Datum odjezdu musí být vyšší než datum příjezdu a menší než 2.ledna následujícího roku" promptTitle="DATUM:" prompt="Musí být vyšší než datum příjezdu a nižší než 2. ledna následujícího roku&#10;" sqref="B16">
      <formula1>B15+1</formula1>
      <formula2>F9+1</formula2>
    </dataValidation>
    <dataValidation type="whole" showDropDown="1" showInputMessage="1" showErrorMessage="1" errorTitle="Zadejte správný počet lůžek!! " error="U dvoulůžkového pokoje nejvýše dvě lůžka&#10;U čtyřlůžkového pokoje nejvíce čtyři lůžka&#10;U celého apartmánu nejvýše šest lůžek&#10;&#10;" sqref="B23">
      <formula1>1</formula1>
      <formula2>C3</formula2>
    </dataValidation>
    <dataValidation type="date" allowBlank="1" showInputMessage="1" showErrorMessage="1" errorTitle="Jste příliš mladý na objednávku" error="Jste příliš mladý na objednávku, nebo  jste zadal špatný formát data" prompt="Zadejte datum narození ve tvaru 11.11.1958&#10;" sqref="B8">
      <formula1>1</formula1>
      <formula2>E22</formula2>
    </dataValidation>
    <dataValidation type="whole" allowBlank="1" showInputMessage="1" showErrorMessage="1" errorTitle="PSČ je vždy pětimístné" error="PSČ musí být vždy pětimístné číslo bez mezery&#10;" promptTitle="PSČ:" prompt="Pětimístné číslo " sqref="B12">
      <formula1>10000</formula1>
      <formula2>99999</formula2>
    </dataValidation>
    <dataValidation type="date" allowBlank="1" showInputMessage="1" showErrorMessage="1" error="Datum nástupu musí být v rozmezí 1. ledna až 31. prosince" promptTitle="DATUM:" prompt="Zadejte datum nástupu v rozmezí od 1. ledna do 31. prosince" sqref="B15">
      <formula1>F8</formula1>
      <formula2>F9</formula2>
    </dataValidation>
  </dataValidations>
  <hyperlinks>
    <hyperlink ref="A37" location="Ceník!A1" display="Kliknutím zde zobrazíte ceník"/>
    <hyperlink ref="D23:F31" r:id="rId1" display="https://www.slavonice-ubytovani.cz/soubory/souhlasGDPR.pdf"/>
  </hyperlinks>
  <printOptions horizontalCentered="1"/>
  <pageMargins left="0.78740157480314965" right="0.78740157480314965" top="0.98425196850393704" bottom="0.98425196850393704" header="0.51181102362204722" footer="0.51181102362204722"/>
  <pageSetup paperSize="259" orientation="landscape" cellComments="asDisplayed" horizontalDpi="4294967293" verticalDpi="18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14"/>
  <dimension ref="A1:J42"/>
  <sheetViews>
    <sheetView showGridLines="0" showZeros="0" showOutlineSymbols="0" zoomScale="140" workbookViewId="0"/>
  </sheetViews>
  <sheetFormatPr defaultRowHeight="12.75"/>
  <cols>
    <col min="1" max="1" width="9.28515625" style="47" bestFit="1" customWidth="1"/>
    <col min="2" max="2" width="23.140625" customWidth="1"/>
    <col min="3" max="3" width="14.140625" style="2" bestFit="1" customWidth="1"/>
    <col min="5" max="5" width="17.85546875" customWidth="1"/>
  </cols>
  <sheetData>
    <row r="1" spans="1:10" ht="26.25" thickBot="1">
      <c r="A1" s="52"/>
      <c r="B1" s="1" t="s">
        <v>29</v>
      </c>
      <c r="C1" s="65">
        <v>2024</v>
      </c>
      <c r="E1" s="51" t="s">
        <v>24</v>
      </c>
    </row>
    <row r="3" spans="1:10">
      <c r="B3" s="42"/>
      <c r="C3" s="43"/>
      <c r="D3" s="42"/>
      <c r="E3" s="42"/>
    </row>
    <row r="4" spans="1:10">
      <c r="B4" s="42"/>
      <c r="C4" s="43"/>
      <c r="D4" s="42"/>
      <c r="E4" s="79" t="s">
        <v>31</v>
      </c>
    </row>
    <row r="5" spans="1:10">
      <c r="B5" s="42"/>
      <c r="C5" s="43"/>
      <c r="D5" s="42"/>
      <c r="E5" s="79"/>
    </row>
    <row r="6" spans="1:10">
      <c r="B6" s="42"/>
      <c r="C6" s="43"/>
      <c r="D6" s="42"/>
      <c r="E6" s="57"/>
    </row>
    <row r="7" spans="1:10">
      <c r="A7" s="53">
        <v>1</v>
      </c>
      <c r="B7" s="42" t="s">
        <v>36</v>
      </c>
      <c r="C7" s="43">
        <v>750</v>
      </c>
      <c r="D7" s="42"/>
      <c r="E7" s="58">
        <v>1030</v>
      </c>
      <c r="F7" s="50"/>
      <c r="G7" s="56"/>
      <c r="H7" s="50"/>
      <c r="I7" s="50"/>
      <c r="J7" s="54">
        <f>C7</f>
        <v>750</v>
      </c>
    </row>
    <row r="8" spans="1:10">
      <c r="A8" s="53">
        <v>2</v>
      </c>
      <c r="B8" s="42" t="s">
        <v>37</v>
      </c>
      <c r="C8" s="43">
        <v>850</v>
      </c>
      <c r="D8" s="42"/>
      <c r="E8" s="58">
        <v>1130</v>
      </c>
      <c r="F8" s="50"/>
      <c r="G8" s="50"/>
      <c r="H8" s="50"/>
      <c r="I8" s="50"/>
      <c r="J8" s="54">
        <f>J7+C8</f>
        <v>1600</v>
      </c>
    </row>
    <row r="9" spans="1:10">
      <c r="A9" s="53">
        <v>3</v>
      </c>
      <c r="B9" s="42" t="s">
        <v>38</v>
      </c>
      <c r="C9" s="43">
        <v>1100</v>
      </c>
      <c r="D9" s="42"/>
      <c r="E9" s="58">
        <v>1380</v>
      </c>
      <c r="F9" s="50"/>
      <c r="G9" s="50"/>
      <c r="H9" s="50"/>
      <c r="I9" s="50"/>
      <c r="J9" s="54">
        <f>J8+C9</f>
        <v>2700</v>
      </c>
    </row>
    <row r="10" spans="1:10">
      <c r="A10" s="53">
        <v>4</v>
      </c>
      <c r="B10" s="42" t="s">
        <v>39</v>
      </c>
      <c r="C10" s="43">
        <v>1300</v>
      </c>
      <c r="D10" s="42"/>
      <c r="E10" s="58">
        <v>1580</v>
      </c>
      <c r="F10" s="50"/>
      <c r="G10" s="50"/>
      <c r="H10" s="50"/>
      <c r="I10" s="50"/>
      <c r="J10" s="54">
        <f>J9+C10</f>
        <v>4000</v>
      </c>
    </row>
    <row r="11" spans="1:10">
      <c r="A11" s="53">
        <v>5</v>
      </c>
      <c r="B11" s="42" t="s">
        <v>40</v>
      </c>
      <c r="C11" s="43">
        <v>1300</v>
      </c>
      <c r="D11" s="42"/>
      <c r="E11" s="58">
        <v>1580</v>
      </c>
      <c r="F11" s="50"/>
      <c r="G11" s="50"/>
      <c r="H11" s="50"/>
      <c r="I11" s="50"/>
      <c r="J11" s="54">
        <f>J10+C11</f>
        <v>5300</v>
      </c>
    </row>
    <row r="12" spans="1:10">
      <c r="A12" s="53">
        <v>6</v>
      </c>
      <c r="B12" s="42" t="s">
        <v>41</v>
      </c>
      <c r="C12" s="43">
        <v>1450</v>
      </c>
      <c r="D12" s="42"/>
      <c r="E12" s="58">
        <v>1730</v>
      </c>
      <c r="F12" s="50"/>
      <c r="G12" s="50"/>
      <c r="H12" s="50"/>
      <c r="I12" s="50"/>
      <c r="J12" s="54">
        <f>J11+C$12</f>
        <v>6750</v>
      </c>
    </row>
    <row r="13" spans="1:10">
      <c r="A13" s="53">
        <v>7</v>
      </c>
      <c r="B13" s="42"/>
      <c r="C13" s="43"/>
      <c r="D13" s="42"/>
      <c r="E13" s="59"/>
      <c r="F13" s="50"/>
      <c r="G13" s="50"/>
      <c r="H13" s="50"/>
      <c r="I13" s="50"/>
      <c r="J13" s="54">
        <f t="shared" ref="J13:J42" si="0">J12+C$12</f>
        <v>8200</v>
      </c>
    </row>
    <row r="14" spans="1:10">
      <c r="A14" s="53">
        <v>8</v>
      </c>
      <c r="B14" s="42"/>
      <c r="C14" s="43"/>
      <c r="D14" s="42"/>
      <c r="E14" s="50"/>
      <c r="F14" s="50"/>
      <c r="G14" s="50"/>
      <c r="H14" s="50"/>
      <c r="I14" s="50"/>
      <c r="J14" s="54">
        <f t="shared" si="0"/>
        <v>9650</v>
      </c>
    </row>
    <row r="15" spans="1:10">
      <c r="A15" s="53">
        <v>9</v>
      </c>
      <c r="B15" s="42" t="s">
        <v>12</v>
      </c>
      <c r="C15" s="43">
        <v>20</v>
      </c>
      <c r="D15" s="42"/>
      <c r="E15" s="50"/>
      <c r="F15" s="50"/>
      <c r="G15" s="50"/>
      <c r="H15" s="50"/>
      <c r="I15" s="50"/>
      <c r="J15" s="54">
        <f t="shared" si="0"/>
        <v>11100</v>
      </c>
    </row>
    <row r="16" spans="1:10">
      <c r="A16" s="53">
        <v>10</v>
      </c>
      <c r="B16" s="42"/>
      <c r="C16" s="43"/>
      <c r="D16" s="42"/>
      <c r="E16" s="50"/>
      <c r="F16" s="50"/>
      <c r="G16" s="50"/>
      <c r="H16" s="50"/>
      <c r="I16" s="50"/>
      <c r="J16" s="54">
        <f t="shared" si="0"/>
        <v>12550</v>
      </c>
    </row>
    <row r="17" spans="1:10">
      <c r="A17" s="53">
        <v>11</v>
      </c>
      <c r="B17" s="42"/>
      <c r="C17" s="43"/>
      <c r="D17" s="42"/>
      <c r="E17" s="50"/>
      <c r="F17" s="50"/>
      <c r="G17" s="50"/>
      <c r="H17" s="50"/>
      <c r="I17" s="50"/>
      <c r="J17" s="54">
        <f t="shared" si="0"/>
        <v>14000</v>
      </c>
    </row>
    <row r="18" spans="1:10">
      <c r="A18" s="53">
        <v>12</v>
      </c>
      <c r="B18" s="42"/>
      <c r="C18" s="43"/>
      <c r="D18" s="42"/>
      <c r="E18" s="50"/>
      <c r="F18" s="50"/>
      <c r="G18" s="50"/>
      <c r="H18" s="50"/>
      <c r="I18" s="50"/>
      <c r="J18" s="54">
        <f t="shared" si="0"/>
        <v>15450</v>
      </c>
    </row>
    <row r="19" spans="1:10">
      <c r="A19" s="53">
        <v>13</v>
      </c>
      <c r="B19" s="62">
        <f>DATE(C1,4,30)</f>
        <v>45412</v>
      </c>
      <c r="C19" s="63">
        <f>DATE(C1,10,1)</f>
        <v>45566</v>
      </c>
      <c r="E19" s="50"/>
      <c r="F19" s="50"/>
      <c r="G19" s="50"/>
      <c r="H19" s="50"/>
      <c r="I19" s="50"/>
      <c r="J19" s="54">
        <f t="shared" si="0"/>
        <v>16900</v>
      </c>
    </row>
    <row r="20" spans="1:10">
      <c r="A20" s="53">
        <v>14</v>
      </c>
      <c r="E20" s="50"/>
      <c r="F20" s="50"/>
      <c r="G20" s="50"/>
      <c r="H20" s="50"/>
      <c r="I20" s="50"/>
      <c r="J20" s="54">
        <f t="shared" si="0"/>
        <v>18350</v>
      </c>
    </row>
    <row r="21" spans="1:10">
      <c r="A21" s="53">
        <v>15</v>
      </c>
      <c r="E21" s="50"/>
      <c r="F21" s="50"/>
      <c r="G21" s="50"/>
      <c r="H21" s="50"/>
      <c r="I21" s="50"/>
      <c r="J21" s="54">
        <f t="shared" si="0"/>
        <v>19800</v>
      </c>
    </row>
    <row r="22" spans="1:10">
      <c r="A22" s="53">
        <v>16</v>
      </c>
      <c r="E22" s="50"/>
      <c r="F22" s="50"/>
      <c r="G22" s="50"/>
      <c r="H22" s="50"/>
      <c r="I22" s="50"/>
      <c r="J22" s="54">
        <f t="shared" si="0"/>
        <v>21250</v>
      </c>
    </row>
    <row r="23" spans="1:10">
      <c r="A23" s="53">
        <v>17</v>
      </c>
      <c r="E23" s="50"/>
      <c r="F23" s="50"/>
      <c r="G23" s="50"/>
      <c r="H23" s="50"/>
      <c r="I23" s="50"/>
      <c r="J23" s="54">
        <f t="shared" si="0"/>
        <v>22700</v>
      </c>
    </row>
    <row r="24" spans="1:10">
      <c r="A24" s="53">
        <v>18</v>
      </c>
      <c r="E24" s="50"/>
      <c r="F24" s="50"/>
      <c r="G24" s="50"/>
      <c r="H24" s="50"/>
      <c r="I24" s="50"/>
      <c r="J24" s="54">
        <f t="shared" si="0"/>
        <v>24150</v>
      </c>
    </row>
    <row r="25" spans="1:10">
      <c r="A25" s="53">
        <v>19</v>
      </c>
      <c r="E25" s="50"/>
      <c r="F25" s="50"/>
      <c r="G25" s="50"/>
      <c r="H25" s="50"/>
      <c r="I25" s="50"/>
      <c r="J25" s="54">
        <f t="shared" si="0"/>
        <v>25600</v>
      </c>
    </row>
    <row r="26" spans="1:10">
      <c r="A26" s="53">
        <v>20</v>
      </c>
      <c r="E26" s="50"/>
      <c r="F26" s="50"/>
      <c r="G26" s="50"/>
      <c r="H26" s="50"/>
      <c r="I26" s="50"/>
      <c r="J26" s="54">
        <f t="shared" si="0"/>
        <v>27050</v>
      </c>
    </row>
    <row r="27" spans="1:10">
      <c r="A27" s="53">
        <v>21</v>
      </c>
      <c r="E27" s="50"/>
      <c r="F27" s="50"/>
      <c r="G27" s="50"/>
      <c r="H27" s="50"/>
      <c r="I27" s="50"/>
      <c r="J27" s="54">
        <f t="shared" si="0"/>
        <v>28500</v>
      </c>
    </row>
    <row r="28" spans="1:10">
      <c r="A28" s="53">
        <v>22</v>
      </c>
      <c r="E28" s="50"/>
      <c r="F28" s="50"/>
      <c r="G28" s="50"/>
      <c r="H28" s="50"/>
      <c r="I28" s="50"/>
      <c r="J28" s="54">
        <f t="shared" si="0"/>
        <v>29950</v>
      </c>
    </row>
    <row r="29" spans="1:10">
      <c r="A29" s="53">
        <v>23</v>
      </c>
      <c r="E29" s="50"/>
      <c r="F29" s="50"/>
      <c r="G29" s="50"/>
      <c r="H29" s="50"/>
      <c r="I29" s="50"/>
      <c r="J29" s="54">
        <f t="shared" si="0"/>
        <v>31400</v>
      </c>
    </row>
    <row r="30" spans="1:10">
      <c r="A30" s="53">
        <v>24</v>
      </c>
      <c r="E30" s="50"/>
      <c r="F30" s="50"/>
      <c r="G30" s="50"/>
      <c r="H30" s="50"/>
      <c r="I30" s="50"/>
      <c r="J30" s="54">
        <f t="shared" si="0"/>
        <v>32850</v>
      </c>
    </row>
    <row r="31" spans="1:10">
      <c r="A31" s="53">
        <v>25</v>
      </c>
      <c r="F31" s="50"/>
      <c r="G31" s="50"/>
      <c r="H31" s="50"/>
      <c r="I31" s="50"/>
      <c r="J31" s="54">
        <f t="shared" si="0"/>
        <v>34300</v>
      </c>
    </row>
    <row r="32" spans="1:10">
      <c r="A32" s="53">
        <v>26</v>
      </c>
      <c r="E32" s="50"/>
      <c r="F32" s="50"/>
      <c r="G32" s="50"/>
      <c r="H32" s="50"/>
      <c r="I32" s="50"/>
      <c r="J32" s="54">
        <f t="shared" si="0"/>
        <v>35750</v>
      </c>
    </row>
    <row r="33" spans="1:10">
      <c r="A33" s="53">
        <v>27</v>
      </c>
      <c r="E33" s="50"/>
      <c r="F33" s="50"/>
      <c r="G33" s="50"/>
      <c r="H33" s="50"/>
      <c r="I33" s="50"/>
      <c r="J33" s="54">
        <f t="shared" si="0"/>
        <v>37200</v>
      </c>
    </row>
    <row r="34" spans="1:10">
      <c r="A34" s="53">
        <v>28</v>
      </c>
      <c r="E34" s="50"/>
      <c r="F34" s="50"/>
      <c r="G34" s="50"/>
      <c r="H34" s="50"/>
      <c r="I34" s="50"/>
      <c r="J34" s="54">
        <f t="shared" si="0"/>
        <v>38650</v>
      </c>
    </row>
    <row r="35" spans="1:10">
      <c r="A35" s="53">
        <v>29</v>
      </c>
      <c r="E35" s="50"/>
      <c r="F35" s="50"/>
      <c r="G35" s="50"/>
      <c r="H35" s="50"/>
      <c r="I35" s="50"/>
      <c r="J35" s="54">
        <f t="shared" si="0"/>
        <v>40100</v>
      </c>
    </row>
    <row r="36" spans="1:10">
      <c r="A36" s="53">
        <v>30</v>
      </c>
      <c r="E36" s="50"/>
      <c r="F36" s="50"/>
      <c r="G36" s="50"/>
      <c r="H36" s="50"/>
      <c r="I36" s="50"/>
      <c r="J36" s="54">
        <f t="shared" si="0"/>
        <v>41550</v>
      </c>
    </row>
    <row r="37" spans="1:10">
      <c r="A37" s="53">
        <v>31</v>
      </c>
      <c r="J37" s="54">
        <f t="shared" si="0"/>
        <v>43000</v>
      </c>
    </row>
    <row r="38" spans="1:10">
      <c r="A38" s="53">
        <v>32</v>
      </c>
      <c r="J38" s="54">
        <f t="shared" si="0"/>
        <v>44450</v>
      </c>
    </row>
    <row r="39" spans="1:10">
      <c r="A39" s="53">
        <v>33</v>
      </c>
      <c r="J39" s="54">
        <f t="shared" si="0"/>
        <v>45900</v>
      </c>
    </row>
    <row r="40" spans="1:10">
      <c r="A40" s="53">
        <v>34</v>
      </c>
      <c r="J40" s="54">
        <f t="shared" si="0"/>
        <v>47350</v>
      </c>
    </row>
    <row r="41" spans="1:10">
      <c r="J41" s="54">
        <f t="shared" si="0"/>
        <v>48800</v>
      </c>
    </row>
    <row r="42" spans="1:10">
      <c r="J42" s="54">
        <f t="shared" si="0"/>
        <v>50250</v>
      </c>
    </row>
  </sheetData>
  <sheetProtection password="BDC9" sheet="1" objects="1" scenarios="1" selectLockedCells="1"/>
  <mergeCells count="1">
    <mergeCell ref="E4:E5"/>
  </mergeCells>
  <phoneticPr fontId="0" type="noConversion"/>
  <hyperlinks>
    <hyperlink ref="E1" location="'Rez P1'!B5" display="Zpět na tabulku"/>
  </hyperlinks>
  <pageMargins left="0.78740157499999996" right="0.78740157499999996" top="0.984251969" bottom="0.984251969" header="0.4921259845" footer="0.4921259845"/>
  <pageSetup paperSize="259"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Rez P1</vt:lpstr>
      <vt:lpstr>Ceník</vt:lpstr>
      <vt:lpstr>List1</vt:lpstr>
      <vt:lpstr>'Rez P1'!Oblast_tisku</vt:lpstr>
    </vt:vector>
  </TitlesOfParts>
  <Company>Secret Service London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Fiala</dc:creator>
  <cp:lastModifiedBy>Aspire</cp:lastModifiedBy>
  <cp:lastPrinted>2009-12-03T10:19:08Z</cp:lastPrinted>
  <dcterms:created xsi:type="dcterms:W3CDTF">2003-03-15T18:36:41Z</dcterms:created>
  <dcterms:modified xsi:type="dcterms:W3CDTF">2024-03-29T20:48:53Z</dcterms:modified>
</cp:coreProperties>
</file>