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ento_sešit"/>
  <bookViews>
    <workbookView xWindow="-15" yWindow="-15" windowWidth="19170" windowHeight="11955"/>
  </bookViews>
  <sheets>
    <sheet name="Rez P1" sheetId="1" r:id="rId1"/>
    <sheet name="Ceník" sheetId="2" r:id="rId2"/>
    <sheet name="List1" sheetId="3" r:id="rId3"/>
  </sheets>
  <definedNames>
    <definedName name="léto">Ceník!$D$19</definedName>
    <definedName name="_xlnm.Print_Area" localSheetId="0">'Rez P1'!$A$3:$F$37</definedName>
    <definedName name="zima">Ceník!$F$19</definedName>
  </definedNames>
  <calcPr calcId="124519" iterateDelta="1E-4"/>
</workbook>
</file>

<file path=xl/calcChain.xml><?xml version="1.0" encoding="utf-8"?>
<calcChain xmlns="http://schemas.openxmlformats.org/spreadsheetml/2006/main">
  <c r="B28" i="1"/>
  <c r="D19" i="2"/>
  <c r="F9" i="1"/>
  <c r="F8"/>
  <c r="B19" i="2"/>
  <c r="C19" l="1"/>
  <c r="B17" i="1"/>
  <c r="F19" i="2"/>
  <c r="B21" i="1"/>
  <c r="D11"/>
  <c r="C15"/>
  <c r="J7" i="2"/>
  <c r="J8"/>
  <c r="J9"/>
  <c r="E22" i="1"/>
  <c r="C23"/>
  <c r="C16"/>
  <c r="C13"/>
  <c r="C12"/>
  <c r="C11"/>
  <c r="C10"/>
  <c r="C8"/>
  <c r="C6"/>
  <c r="C5"/>
  <c r="B29"/>
  <c r="B30" l="1"/>
  <c r="B31" s="1"/>
</calcChain>
</file>

<file path=xl/sharedStrings.xml><?xml version="1.0" encoding="utf-8"?>
<sst xmlns="http://schemas.openxmlformats.org/spreadsheetml/2006/main" count="52" uniqueCount="48">
  <si>
    <t>Jméno</t>
  </si>
  <si>
    <t>Příjmení</t>
  </si>
  <si>
    <t>Titul</t>
  </si>
  <si>
    <t>Datum nar.</t>
  </si>
  <si>
    <t>Obec</t>
  </si>
  <si>
    <t>PSČ</t>
  </si>
  <si>
    <t>Pošta</t>
  </si>
  <si>
    <t>Stát</t>
  </si>
  <si>
    <t>Datum nástupu</t>
  </si>
  <si>
    <t>Datum odjezdu</t>
  </si>
  <si>
    <t>Počet noclehů</t>
  </si>
  <si>
    <t>Volné lůžko nocí</t>
  </si>
  <si>
    <t>Místní poplatek</t>
  </si>
  <si>
    <t>železničář</t>
  </si>
  <si>
    <t>dítě</t>
  </si>
  <si>
    <t>Číslo pokoje</t>
  </si>
  <si>
    <t>Počet obs. lůžek</t>
  </si>
  <si>
    <t>Cena za ubytování</t>
  </si>
  <si>
    <t>Místní polatek</t>
  </si>
  <si>
    <t>Celkem</t>
  </si>
  <si>
    <t>Sleva</t>
  </si>
  <si>
    <t>Počet neobsaz. lůžek</t>
  </si>
  <si>
    <t>Celkem po slevě</t>
  </si>
  <si>
    <t>Číslo telefonu</t>
  </si>
  <si>
    <t>Objednavatel</t>
  </si>
  <si>
    <t>Vyplňte, prosím, pouze žlutá políčka</t>
  </si>
  <si>
    <t>Rezervační záloha</t>
  </si>
  <si>
    <t>Zpět na tabulku</t>
  </si>
  <si>
    <t>Z toho dětmi do 6 let</t>
  </si>
  <si>
    <t>Číslo OP nebo pasu</t>
  </si>
  <si>
    <t>Ulice a čp.</t>
  </si>
  <si>
    <t>Při obsazení jednou osobou</t>
  </si>
  <si>
    <t>pokoj/noc</t>
  </si>
  <si>
    <t>Při obsazení dvěma osobami</t>
  </si>
  <si>
    <t>Dítě do šesti let věku</t>
  </si>
  <si>
    <t>dítě/noc</t>
  </si>
  <si>
    <t>Při obsazení třemi osobami</t>
  </si>
  <si>
    <t>Při obsazení čtyřmi osobami</t>
  </si>
  <si>
    <t>Důležité upozornění:
Po vyplnění všech povinných údajů uložte soubor do počítače a teprve potom jej odeštete jako přílohu mailové pošty!!!</t>
  </si>
  <si>
    <t>Pokoj třílůžkový</t>
  </si>
  <si>
    <t>CENÍK</t>
  </si>
  <si>
    <t>Pokoj č. 2 - třílůžkový</t>
  </si>
  <si>
    <t>1.1.-30.4.
1.10.-31.12.</t>
  </si>
  <si>
    <t>1.5.-30.9.</t>
  </si>
  <si>
    <t>Odesláním těchto osobních údajů souhlasíte s jejich zpracováním pro potřeby provedení rezervace ubytování v souladu
 s Nařízením (EU) 2016/679 (GDPR)
Podrobnosti zde</t>
  </si>
  <si>
    <t>Ubytování možné</t>
  </si>
  <si>
    <t>od</t>
  </si>
  <si>
    <t>do</t>
  </si>
</sst>
</file>

<file path=xl/styles.xml><?xml version="1.0" encoding="utf-8"?>
<styleSheet xmlns="http://schemas.openxmlformats.org/spreadsheetml/2006/main">
  <numFmts count="5"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#,##0.00\ &quot;Kč&quot;"/>
    <numFmt numFmtId="165" formatCode="000\ 00"/>
    <numFmt numFmtId="166" formatCode="dd/mm/yy"/>
  </numFmts>
  <fonts count="23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i/>
      <sz val="10"/>
      <name val="Arial CE"/>
      <family val="2"/>
      <charset val="238"/>
    </font>
    <font>
      <sz val="20"/>
      <name val="Arial CE"/>
      <family val="2"/>
      <charset val="238"/>
    </font>
    <font>
      <sz val="10"/>
      <color indexed="10"/>
      <name val="Arial CE"/>
      <family val="2"/>
      <charset val="238"/>
    </font>
    <font>
      <sz val="10"/>
      <color indexed="9"/>
      <name val="Arial CE"/>
      <family val="2"/>
      <charset val="238"/>
    </font>
    <font>
      <b/>
      <sz val="10"/>
      <name val="Arial CE"/>
      <family val="2"/>
      <charset val="238"/>
    </font>
    <font>
      <b/>
      <sz val="14"/>
      <color indexed="9"/>
      <name val="Arial CE"/>
      <family val="2"/>
      <charset val="238"/>
    </font>
    <font>
      <sz val="14"/>
      <name val="Arial CE"/>
      <charset val="238"/>
    </font>
    <font>
      <b/>
      <sz val="20"/>
      <color indexed="10"/>
      <name val="Arial CE"/>
      <charset val="238"/>
    </font>
    <font>
      <b/>
      <sz val="10"/>
      <color indexed="10"/>
      <name val="Arial CE"/>
      <charset val="238"/>
    </font>
    <font>
      <b/>
      <sz val="10"/>
      <name val="Arial CE"/>
      <charset val="238"/>
    </font>
    <font>
      <sz val="10"/>
      <color indexed="9"/>
      <name val="Arial CE"/>
      <charset val="238"/>
    </font>
    <font>
      <sz val="10"/>
      <color theme="4" tint="0.59999389629810485"/>
      <name val="Arial CE"/>
      <charset val="238"/>
    </font>
    <font>
      <u/>
      <sz val="12"/>
      <color rgb="FFFFFF00"/>
      <name val="Arial CE"/>
      <charset val="238"/>
    </font>
    <font>
      <b/>
      <sz val="20"/>
      <color rgb="FFFF0000"/>
      <name val="Arial CE"/>
      <charset val="238"/>
    </font>
    <font>
      <b/>
      <sz val="14"/>
      <name val="Arial CE"/>
      <charset val="238"/>
    </font>
    <font>
      <sz val="10"/>
      <color theme="0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104">
    <xf numFmtId="0" fontId="0" fillId="0" borderId="0" xfId="0"/>
    <xf numFmtId="44" fontId="1" fillId="0" borderId="0" xfId="2"/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0" fillId="0" borderId="1" xfId="0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/>
      <protection hidden="1"/>
    </xf>
    <xf numFmtId="0" fontId="0" fillId="0" borderId="0" xfId="0" applyFill="1" applyAlignment="1" applyProtection="1">
      <alignment horizontal="center"/>
      <protection hidden="1"/>
    </xf>
    <xf numFmtId="0" fontId="0" fillId="0" borderId="3" xfId="0" applyBorder="1" applyAlignment="1" applyProtection="1">
      <alignment horizontal="left"/>
      <protection hidden="1"/>
    </xf>
    <xf numFmtId="165" fontId="0" fillId="0" borderId="3" xfId="0" applyNumberFormat="1" applyBorder="1" applyAlignment="1" applyProtection="1">
      <alignment horizontal="left"/>
      <protection hidden="1"/>
    </xf>
    <xf numFmtId="0" fontId="0" fillId="0" borderId="3" xfId="0" applyNumberFormat="1" applyBorder="1" applyAlignment="1" applyProtection="1">
      <alignment horizontal="left"/>
      <protection hidden="1"/>
    </xf>
    <xf numFmtId="0" fontId="0" fillId="0" borderId="3" xfId="0" applyNumberFormat="1" applyFill="1" applyBorder="1" applyAlignment="1" applyProtection="1">
      <alignment horizontal="left"/>
      <protection hidden="1"/>
    </xf>
    <xf numFmtId="164" fontId="0" fillId="0" borderId="3" xfId="0" applyNumberFormat="1" applyBorder="1" applyAlignment="1" applyProtection="1">
      <alignment horizontal="left"/>
      <protection hidden="1"/>
    </xf>
    <xf numFmtId="8" fontId="0" fillId="0" borderId="3" xfId="0" applyNumberFormat="1" applyBorder="1" applyAlignment="1" applyProtection="1">
      <alignment horizontal="left"/>
      <protection hidden="1"/>
    </xf>
    <xf numFmtId="164" fontId="3" fillId="0" borderId="0" xfId="0" applyNumberFormat="1" applyFont="1" applyFill="1" applyAlignment="1" applyProtection="1">
      <protection hidden="1"/>
    </xf>
    <xf numFmtId="164" fontId="0" fillId="0" borderId="0" xfId="0" applyNumberForma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4" xfId="0" applyBorder="1" applyAlignment="1" applyProtection="1">
      <alignment horizontal="left" vertical="center"/>
      <protection hidden="1"/>
    </xf>
    <xf numFmtId="0" fontId="0" fillId="0" borderId="5" xfId="0" applyFill="1" applyBorder="1" applyAlignment="1" applyProtection="1">
      <protection hidden="1"/>
    </xf>
    <xf numFmtId="0" fontId="6" fillId="0" borderId="6" xfId="0" applyFont="1" applyBorder="1" applyAlignment="1" applyProtection="1">
      <alignment horizontal="left"/>
      <protection hidden="1"/>
    </xf>
    <xf numFmtId="164" fontId="6" fillId="0" borderId="5" xfId="0" applyNumberFormat="1" applyFont="1" applyFill="1" applyBorder="1" applyAlignment="1" applyProtection="1">
      <protection hidden="1"/>
    </xf>
    <xf numFmtId="0" fontId="0" fillId="0" borderId="0" xfId="0" applyAlignment="1" applyProtection="1">
      <alignment horizontal="left"/>
      <protection hidden="1"/>
    </xf>
    <xf numFmtId="0" fontId="7" fillId="0" borderId="0" xfId="0" applyFont="1" applyAlignment="1" applyProtection="1">
      <alignment horizontal="left"/>
      <protection hidden="1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44" fontId="4" fillId="2" borderId="5" xfId="2" applyFont="1" applyFill="1" applyBorder="1" applyAlignment="1" applyProtection="1">
      <alignment horizontal="right"/>
      <protection hidden="1"/>
    </xf>
    <xf numFmtId="44" fontId="3" fillId="0" borderId="5" xfId="2" applyFont="1" applyFill="1" applyBorder="1" applyAlignment="1" applyProtection="1">
      <protection hidden="1"/>
    </xf>
    <xf numFmtId="44" fontId="1" fillId="0" borderId="5" xfId="2" applyFill="1" applyBorder="1" applyAlignment="1" applyProtection="1">
      <protection hidden="1"/>
    </xf>
    <xf numFmtId="44" fontId="1" fillId="0" borderId="7" xfId="2" applyFill="1" applyBorder="1" applyAlignment="1" applyProtection="1">
      <protection hidden="1"/>
    </xf>
    <xf numFmtId="0" fontId="6" fillId="0" borderId="8" xfId="0" applyFont="1" applyBorder="1" applyAlignment="1" applyProtection="1">
      <alignment horizontal="left" vertical="center"/>
      <protection hidden="1"/>
    </xf>
    <xf numFmtId="0" fontId="6" fillId="0" borderId="3" xfId="0" applyFont="1" applyBorder="1" applyAlignment="1" applyProtection="1">
      <alignment horizontal="left"/>
      <protection hidden="1"/>
    </xf>
    <xf numFmtId="44" fontId="5" fillId="3" borderId="9" xfId="2" applyFont="1" applyFill="1" applyBorder="1" applyAlignment="1" applyProtection="1">
      <protection hidden="1"/>
    </xf>
    <xf numFmtId="0" fontId="0" fillId="4" borderId="5" xfId="0" applyNumberFormat="1" applyFill="1" applyBorder="1" applyAlignment="1" applyProtection="1">
      <alignment horizontal="center"/>
      <protection hidden="1"/>
    </xf>
    <xf numFmtId="0" fontId="3" fillId="4" borderId="5" xfId="0" applyFont="1" applyFill="1" applyBorder="1" applyAlignment="1" applyProtection="1">
      <alignment horizontal="center"/>
      <protection hidden="1"/>
    </xf>
    <xf numFmtId="0" fontId="3" fillId="4" borderId="5" xfId="0" applyNumberFormat="1" applyFont="1" applyFill="1" applyBorder="1" applyAlignment="1" applyProtection="1">
      <alignment horizontal="center"/>
      <protection hidden="1"/>
    </xf>
    <xf numFmtId="0" fontId="0" fillId="0" borderId="10" xfId="0" applyBorder="1" applyAlignment="1" applyProtection="1">
      <alignment horizontal="left"/>
      <protection hidden="1"/>
    </xf>
    <xf numFmtId="14" fontId="0" fillId="5" borderId="5" xfId="0" applyNumberFormat="1" applyFill="1" applyBorder="1" applyAlignment="1" applyProtection="1">
      <alignment horizontal="center"/>
      <protection locked="0"/>
    </xf>
    <xf numFmtId="0" fontId="0" fillId="5" borderId="11" xfId="0" applyFill="1" applyBorder="1" applyAlignment="1" applyProtection="1">
      <alignment horizontal="center"/>
      <protection locked="0"/>
    </xf>
    <xf numFmtId="0" fontId="0" fillId="5" borderId="5" xfId="0" applyFill="1" applyBorder="1" applyAlignment="1" applyProtection="1">
      <alignment horizontal="center"/>
      <protection locked="0"/>
    </xf>
    <xf numFmtId="165" fontId="0" fillId="5" borderId="5" xfId="0" applyNumberFormat="1" applyFill="1" applyBorder="1" applyAlignment="1" applyProtection="1">
      <alignment horizontal="center"/>
      <protection locked="0"/>
    </xf>
    <xf numFmtId="0" fontId="9" fillId="0" borderId="0" xfId="0" applyFont="1" applyProtection="1">
      <protection hidden="1"/>
    </xf>
    <xf numFmtId="0" fontId="9" fillId="0" borderId="0" xfId="1" applyFont="1" applyFill="1" applyAlignment="1" applyProtection="1">
      <protection hidden="1"/>
    </xf>
    <xf numFmtId="49" fontId="0" fillId="5" borderId="12" xfId="0" applyNumberFormat="1" applyFill="1" applyBorder="1" applyAlignment="1" applyProtection="1">
      <alignment horizontal="center"/>
      <protection locked="0"/>
    </xf>
    <xf numFmtId="166" fontId="10" fillId="0" borderId="0" xfId="0" applyNumberFormat="1" applyFont="1" applyFill="1" applyAlignment="1" applyProtection="1">
      <alignment horizontal="center"/>
      <protection hidden="1"/>
    </xf>
    <xf numFmtId="49" fontId="0" fillId="5" borderId="5" xfId="0" applyNumberFormat="1" applyFill="1" applyBorder="1" applyAlignment="1" applyProtection="1">
      <alignment horizontal="center"/>
      <protection locked="0"/>
    </xf>
    <xf numFmtId="0" fontId="3" fillId="5" borderId="5" xfId="0" applyNumberFormat="1" applyFont="1" applyFill="1" applyBorder="1" applyAlignment="1" applyProtection="1">
      <alignment horizontal="center"/>
      <protection locked="0"/>
    </xf>
    <xf numFmtId="14" fontId="3" fillId="5" borderId="5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Protection="1">
      <protection hidden="1"/>
    </xf>
    <xf numFmtId="16" fontId="0" fillId="5" borderId="5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2" fillId="0" borderId="0" xfId="0" applyFont="1" applyAlignment="1" applyProtection="1">
      <alignment horizontal="center"/>
    </xf>
    <xf numFmtId="0" fontId="10" fillId="0" borderId="0" xfId="0" applyFont="1" applyFill="1" applyProtection="1">
      <protection locked="0" hidden="1"/>
    </xf>
    <xf numFmtId="3" fontId="0" fillId="0" borderId="0" xfId="0" applyNumberFormat="1"/>
    <xf numFmtId="0" fontId="2" fillId="6" borderId="13" xfId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/>
      <protection hidden="1"/>
    </xf>
    <xf numFmtId="0" fontId="3" fillId="5" borderId="5" xfId="0" applyNumberFormat="1" applyFont="1" applyFill="1" applyBorder="1" applyAlignment="1" applyProtection="1">
      <alignment horizontal="center"/>
      <protection hidden="1"/>
    </xf>
    <xf numFmtId="14" fontId="0" fillId="0" borderId="0" xfId="0" applyNumberFormat="1" applyProtection="1">
      <protection hidden="1"/>
    </xf>
    <xf numFmtId="0" fontId="0" fillId="0" borderId="14" xfId="0" applyBorder="1" applyAlignment="1" applyProtection="1">
      <alignment horizontal="center"/>
      <protection locked="0"/>
    </xf>
    <xf numFmtId="0" fontId="8" fillId="0" borderId="15" xfId="0" applyFont="1" applyBorder="1"/>
    <xf numFmtId="0" fontId="0" fillId="0" borderId="15" xfId="0" applyBorder="1" applyProtection="1"/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0" xfId="0" applyBorder="1"/>
    <xf numFmtId="44" fontId="1" fillId="0" borderId="0" xfId="2" applyBorder="1"/>
    <xf numFmtId="0" fontId="0" fillId="0" borderId="0" xfId="0" applyBorder="1" applyProtection="1"/>
    <xf numFmtId="0" fontId="0" fillId="0" borderId="18" xfId="0" applyBorder="1"/>
    <xf numFmtId="0" fontId="11" fillId="0" borderId="0" xfId="0" applyFont="1" applyBorder="1"/>
    <xf numFmtId="44" fontId="11" fillId="0" borderId="0" xfId="2" applyFont="1" applyBorder="1"/>
    <xf numFmtId="0" fontId="11" fillId="0" borderId="0" xfId="0" applyFont="1" applyBorder="1" applyProtection="1"/>
    <xf numFmtId="0" fontId="13" fillId="0" borderId="0" xfId="0" applyFont="1" applyBorder="1"/>
    <xf numFmtId="0" fontId="17" fillId="7" borderId="17" xfId="0" applyFont="1" applyFill="1" applyBorder="1" applyAlignment="1">
      <alignment horizontal="center"/>
    </xf>
    <xf numFmtId="0" fontId="11" fillId="8" borderId="0" xfId="0" applyFont="1" applyFill="1" applyBorder="1" applyAlignment="1">
      <alignment horizontal="center"/>
    </xf>
    <xf numFmtId="0" fontId="16" fillId="8" borderId="0" xfId="0" applyFont="1" applyFill="1" applyBorder="1" applyAlignment="1">
      <alignment horizontal="center" wrapText="1"/>
    </xf>
    <xf numFmtId="3" fontId="0" fillId="0" borderId="18" xfId="0" applyNumberFormat="1" applyBorder="1"/>
    <xf numFmtId="0" fontId="0" fillId="7" borderId="17" xfId="0" applyFill="1" applyBorder="1" applyAlignment="1">
      <alignment horizontal="center"/>
    </xf>
    <xf numFmtId="3" fontId="0" fillId="0" borderId="0" xfId="0" applyNumberFormat="1" applyBorder="1"/>
    <xf numFmtId="0" fontId="0" fillId="0" borderId="10" xfId="0" applyBorder="1" applyAlignment="1">
      <alignment horizontal="center"/>
    </xf>
    <xf numFmtId="0" fontId="17" fillId="7" borderId="19" xfId="0" applyFont="1" applyFill="1" applyBorder="1"/>
    <xf numFmtId="3" fontId="17" fillId="7" borderId="19" xfId="0" applyNumberFormat="1" applyFont="1" applyFill="1" applyBorder="1"/>
    <xf numFmtId="3" fontId="0" fillId="0" borderId="19" xfId="0" applyNumberFormat="1" applyBorder="1"/>
    <xf numFmtId="3" fontId="0" fillId="0" borderId="20" xfId="0" applyNumberFormat="1" applyBorder="1"/>
    <xf numFmtId="2" fontId="0" fillId="0" borderId="0" xfId="0" applyNumberFormat="1" applyFill="1" applyProtection="1">
      <protection hidden="1"/>
    </xf>
    <xf numFmtId="14" fontId="18" fillId="0" borderId="19" xfId="0" applyNumberFormat="1" applyFont="1" applyBorder="1"/>
    <xf numFmtId="14" fontId="18" fillId="0" borderId="19" xfId="2" applyNumberFormat="1" applyFont="1" applyBorder="1"/>
    <xf numFmtId="0" fontId="0" fillId="0" borderId="0" xfId="0" applyAlignment="1" applyProtection="1">
      <alignment horizontal="center" vertical="center"/>
      <protection hidden="1"/>
    </xf>
    <xf numFmtId="0" fontId="20" fillId="12" borderId="13" xfId="2" applyNumberFormat="1" applyFont="1" applyFill="1" applyBorder="1" applyAlignment="1">
      <alignment horizontal="center"/>
    </xf>
    <xf numFmtId="0" fontId="16" fillId="0" borderId="0" xfId="0" applyFont="1" applyFill="1" applyAlignment="1" applyProtection="1">
      <alignment horizontal="center"/>
      <protection hidden="1"/>
    </xf>
    <xf numFmtId="14" fontId="16" fillId="0" borderId="0" xfId="0" applyNumberFormat="1" applyFont="1" applyFill="1" applyAlignment="1" applyProtection="1">
      <alignment horizontal="left"/>
      <protection hidden="1"/>
    </xf>
    <xf numFmtId="0" fontId="22" fillId="7" borderId="19" xfId="0" applyFont="1" applyFill="1" applyBorder="1"/>
    <xf numFmtId="14" fontId="0" fillId="0" borderId="0" xfId="0" applyNumberFormat="1" applyFill="1" applyProtection="1">
      <protection hidden="1"/>
    </xf>
    <xf numFmtId="14" fontId="4" fillId="9" borderId="0" xfId="0" applyNumberFormat="1" applyFont="1" applyFill="1" applyAlignment="1" applyProtection="1">
      <alignment horizontal="center" vertical="center" wrapText="1"/>
      <protection hidden="1"/>
    </xf>
    <xf numFmtId="0" fontId="4" fillId="9" borderId="0" xfId="0" applyFont="1" applyFill="1" applyAlignment="1">
      <alignment wrapText="1"/>
    </xf>
    <xf numFmtId="0" fontId="14" fillId="10" borderId="0" xfId="0" applyFont="1" applyFill="1" applyAlignment="1" applyProtection="1">
      <alignment horizontal="center" vertical="center" wrapText="1"/>
      <protection hidden="1"/>
    </xf>
    <xf numFmtId="0" fontId="15" fillId="10" borderId="0" xfId="0" applyFont="1" applyFill="1" applyAlignment="1">
      <alignment horizontal="center" vertical="center"/>
    </xf>
    <xf numFmtId="0" fontId="19" fillId="11" borderId="21" xfId="1" applyFont="1" applyFill="1" applyBorder="1" applyAlignment="1" applyProtection="1">
      <alignment horizontal="center" vertical="center" wrapText="1"/>
      <protection locked="0" hidden="1"/>
    </xf>
    <xf numFmtId="0" fontId="19" fillId="11" borderId="22" xfId="1" applyFont="1" applyFill="1" applyBorder="1" applyAlignment="1" applyProtection="1">
      <alignment horizontal="center" vertical="center" wrapText="1"/>
      <protection locked="0" hidden="1"/>
    </xf>
    <xf numFmtId="0" fontId="19" fillId="11" borderId="23" xfId="1" applyFont="1" applyFill="1" applyBorder="1" applyAlignment="1" applyProtection="1">
      <alignment horizontal="center" vertical="center" wrapText="1"/>
      <protection locked="0" hidden="1"/>
    </xf>
    <xf numFmtId="0" fontId="19" fillId="11" borderId="24" xfId="1" applyFont="1" applyFill="1" applyBorder="1" applyAlignment="1" applyProtection="1">
      <alignment horizontal="center" vertical="center" wrapText="1"/>
      <protection locked="0" hidden="1"/>
    </xf>
    <xf numFmtId="0" fontId="19" fillId="11" borderId="0" xfId="1" applyFont="1" applyFill="1" applyBorder="1" applyAlignment="1" applyProtection="1">
      <alignment horizontal="center" vertical="center" wrapText="1"/>
      <protection locked="0" hidden="1"/>
    </xf>
    <xf numFmtId="0" fontId="19" fillId="11" borderId="25" xfId="1" applyFont="1" applyFill="1" applyBorder="1" applyAlignment="1" applyProtection="1">
      <alignment horizontal="center" vertical="center" wrapText="1"/>
      <protection locked="0" hidden="1"/>
    </xf>
    <xf numFmtId="0" fontId="19" fillId="11" borderId="26" xfId="1" applyFont="1" applyFill="1" applyBorder="1" applyAlignment="1" applyProtection="1">
      <alignment horizontal="center" vertical="center" wrapText="1"/>
      <protection locked="0" hidden="1"/>
    </xf>
    <xf numFmtId="0" fontId="19" fillId="11" borderId="27" xfId="1" applyFont="1" applyFill="1" applyBorder="1" applyAlignment="1" applyProtection="1">
      <alignment horizontal="center" vertical="center" wrapText="1"/>
      <protection locked="0" hidden="1"/>
    </xf>
    <xf numFmtId="0" fontId="19" fillId="11" borderId="28" xfId="1" applyFont="1" applyFill="1" applyBorder="1" applyAlignment="1" applyProtection="1">
      <alignment horizontal="center" vertical="center" wrapText="1"/>
      <protection locked="0" hidden="1"/>
    </xf>
    <xf numFmtId="0" fontId="21" fillId="0" borderId="0" xfId="0" applyFont="1" applyAlignment="1" applyProtection="1">
      <alignment horizontal="center" vertical="center"/>
      <protection hidden="1"/>
    </xf>
  </cellXfs>
  <cellStyles count="3">
    <cellStyle name="Hypertextový odkaz" xfId="1" builtinId="8"/>
    <cellStyle name="měny" xfId="2" builtinId="4"/>
    <cellStyle name="normální" xfId="0" builtinId="0"/>
  </cellStyles>
  <dxfs count="14">
    <dxf>
      <font>
        <condense val="0"/>
        <extend val="0"/>
        <color indexed="33"/>
      </font>
      <fill>
        <patternFill>
          <bgColor indexed="43"/>
        </patternFill>
      </fill>
    </dxf>
    <dxf>
      <font>
        <condense val="0"/>
        <extend val="0"/>
        <color indexed="12"/>
      </font>
      <fill>
        <patternFill>
          <bgColor indexed="11"/>
        </patternFill>
      </fill>
    </dxf>
    <dxf>
      <font>
        <condense val="0"/>
        <extend val="0"/>
        <color indexed="47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ill>
        <patternFill>
          <bgColor indexed="47"/>
        </patternFill>
      </fill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ill>
        <patternFill>
          <bgColor indexed="47"/>
        </patternFill>
      </fill>
    </dxf>
    <dxf>
      <font>
        <condense val="0"/>
        <extend val="0"/>
        <color indexed="14"/>
      </font>
    </dxf>
    <dxf>
      <font>
        <condense val="0"/>
        <extend val="0"/>
        <color indexed="33"/>
      </font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lavonice-ubytovani.cz/soubory/souhlasGDPR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9">
    <pageSetUpPr fitToPage="1"/>
  </sheetPr>
  <dimension ref="A2:T45"/>
  <sheetViews>
    <sheetView showGridLines="0" showZeros="0" tabSelected="1" showOutlineSymbols="0" zoomScaleSheetLayoutView="75" workbookViewId="0">
      <selection activeCell="B5" sqref="B5"/>
    </sheetView>
  </sheetViews>
  <sheetFormatPr defaultColWidth="9.140625" defaultRowHeight="12.75"/>
  <cols>
    <col min="1" max="1" width="23.28515625" style="21" customWidth="1"/>
    <col min="2" max="2" width="24" style="2" customWidth="1"/>
    <col min="3" max="3" width="16" style="3" customWidth="1"/>
    <col min="4" max="4" width="22.7109375" style="3" customWidth="1"/>
    <col min="5" max="5" width="9.140625" style="3"/>
    <col min="6" max="6" width="22.7109375" style="3" customWidth="1"/>
    <col min="7" max="7" width="9.140625" style="3"/>
    <col min="8" max="8" width="10.140625" style="3" bestFit="1" customWidth="1"/>
    <col min="9" max="9" width="12.85546875" style="3" customWidth="1"/>
    <col min="10" max="16384" width="9.140625" style="3"/>
  </cols>
  <sheetData>
    <row r="2" spans="1:20" ht="78" customHeight="1">
      <c r="A2" s="92" t="s">
        <v>38</v>
      </c>
      <c r="B2" s="93"/>
      <c r="C2" s="93"/>
      <c r="D2" s="93"/>
      <c r="E2" s="93"/>
      <c r="F2" s="93"/>
    </row>
    <row r="3" spans="1:20" ht="18.75" thickBot="1">
      <c r="A3" s="54" t="s">
        <v>39</v>
      </c>
      <c r="B3" s="24"/>
      <c r="C3" s="50">
        <v>4</v>
      </c>
      <c r="E3" s="4"/>
      <c r="F3" s="4"/>
      <c r="G3" s="51">
        <v>4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3.5" thickBot="1">
      <c r="A4" s="5"/>
      <c r="B4" s="6" t="s">
        <v>24</v>
      </c>
      <c r="C4" s="4"/>
      <c r="E4" s="7"/>
      <c r="F4" s="7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3.5" thickTop="1">
      <c r="A5" s="8" t="s">
        <v>0</v>
      </c>
      <c r="B5" s="37"/>
      <c r="C5" s="41" t="str">
        <f>IF(B5="","Povinný údaj","")</f>
        <v>Povinný údaj</v>
      </c>
      <c r="E5" s="7"/>
      <c r="F5" s="7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8">
      <c r="A6" s="8" t="s">
        <v>1</v>
      </c>
      <c r="B6" s="38"/>
      <c r="C6" s="41" t="str">
        <f>IF(B6="","Povinný údaj","")</f>
        <v>Povinný údaj</v>
      </c>
      <c r="D6" s="23" t="s">
        <v>25</v>
      </c>
      <c r="E6" s="7"/>
      <c r="F6" s="7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>
      <c r="A7" s="8" t="s">
        <v>2</v>
      </c>
      <c r="B7" s="44"/>
      <c r="C7" s="40"/>
      <c r="E7" s="7"/>
      <c r="F7" s="7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>
      <c r="A8" s="8" t="s">
        <v>3</v>
      </c>
      <c r="B8" s="36"/>
      <c r="C8" s="41" t="str">
        <f>IF(B8="","Povinný údaj","")</f>
        <v>Povinný údaj</v>
      </c>
      <c r="D8" s="103" t="s">
        <v>45</v>
      </c>
      <c r="E8" s="86" t="s">
        <v>46</v>
      </c>
      <c r="F8" s="87">
        <f>DATE(Ceník!C1,1,1)</f>
        <v>45292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>
      <c r="A9" s="8" t="s">
        <v>29</v>
      </c>
      <c r="B9" s="39"/>
      <c r="C9" s="40"/>
      <c r="D9" s="103"/>
      <c r="E9" s="86" t="s">
        <v>47</v>
      </c>
      <c r="F9" s="87">
        <f>DATE(Ceník!C1,12,31)</f>
        <v>45657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>
      <c r="A10" s="8" t="s">
        <v>30</v>
      </c>
      <c r="B10" s="38"/>
      <c r="C10" s="41" t="str">
        <f>IF(B10="","Povinný údaj","")</f>
        <v>Povinný údaj</v>
      </c>
      <c r="E10" s="7"/>
      <c r="F10" s="7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>
      <c r="A11" s="8" t="s">
        <v>4</v>
      </c>
      <c r="B11" s="36"/>
      <c r="C11" s="41" t="str">
        <f>IF(B11="","Povinný údaj","")</f>
        <v>Povinný údaj</v>
      </c>
      <c r="D11" s="90" t="str">
        <f>IF(OR(B5="",B6="",B8="",B10="",B11="",B12="",B13="",B15="",B16="",AND(B23="",C3&lt;5)),"Nejsou vyplněny všechny povinné údaje !!","Po zkontrolování údajů a uložení souboru do počítače můžete nyní odeslat soubor jako přílohu elektronické pošty na adresu: info@slavonice-ubytovani.cz")</f>
        <v>Nejsou vyplněny všechny povinné údaje !!</v>
      </c>
      <c r="E11" s="91"/>
      <c r="F11" s="91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>
      <c r="A12" s="9" t="s">
        <v>5</v>
      </c>
      <c r="B12" s="39"/>
      <c r="C12" s="41" t="str">
        <f>IF(B12="","Povinný údaj","")</f>
        <v>Povinný údaj</v>
      </c>
      <c r="D12" s="91"/>
      <c r="E12" s="91"/>
      <c r="F12" s="91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>
      <c r="A13" s="8" t="s">
        <v>6</v>
      </c>
      <c r="B13" s="36"/>
      <c r="C13" s="41" t="str">
        <f>IF(B13="","Povinný údaj","")</f>
        <v>Povinný údaj</v>
      </c>
      <c r="D13" s="91"/>
      <c r="E13" s="91"/>
      <c r="F13" s="91"/>
      <c r="G13" s="4"/>
      <c r="H13" s="4"/>
      <c r="I13" s="81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2.75" customHeight="1">
      <c r="A14" s="8" t="s">
        <v>7</v>
      </c>
      <c r="B14" s="48"/>
      <c r="C14" s="40"/>
      <c r="D14" s="91"/>
      <c r="E14" s="91"/>
      <c r="F14" s="91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ht="12.75" customHeight="1">
      <c r="A15" s="8" t="s">
        <v>8</v>
      </c>
      <c r="B15" s="46"/>
      <c r="C15" s="41" t="str">
        <f>IF(B15="","Povinný údaj","")</f>
        <v>Povinný údaj</v>
      </c>
      <c r="D15" s="91"/>
      <c r="E15" s="91"/>
      <c r="F15" s="91"/>
      <c r="G15" s="4"/>
      <c r="H15" s="89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ht="12.75" customHeight="1">
      <c r="A16" s="8" t="s">
        <v>9</v>
      </c>
      <c r="B16" s="46"/>
      <c r="C16" s="41" t="str">
        <f>IF(B16="","Povinný údaj","")</f>
        <v>Povinný údaj</v>
      </c>
      <c r="D16" s="91"/>
      <c r="E16" s="91"/>
      <c r="F16" s="91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ht="12.6" customHeight="1">
      <c r="A17" s="10" t="s">
        <v>10</v>
      </c>
      <c r="B17" s="32">
        <f>B16-B15</f>
        <v>0</v>
      </c>
      <c r="C17" s="40"/>
      <c r="D17" s="91"/>
      <c r="E17" s="91"/>
      <c r="F17" s="91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ht="12.6" hidden="1" customHeight="1">
      <c r="A18" s="10" t="s">
        <v>11</v>
      </c>
      <c r="B18" s="32"/>
      <c r="C18" s="40"/>
      <c r="D18" s="91"/>
      <c r="E18" s="91"/>
      <c r="F18" s="91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ht="12.6" hidden="1" customHeight="1">
      <c r="A19" s="10" t="s">
        <v>12</v>
      </c>
      <c r="B19" s="33"/>
      <c r="C19" s="40"/>
      <c r="D19" s="91"/>
      <c r="E19" s="91"/>
      <c r="F19" s="91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ht="12.6" hidden="1" customHeight="1">
      <c r="A20" s="11" t="s">
        <v>13</v>
      </c>
      <c r="B20" s="34"/>
      <c r="C20" s="40"/>
      <c r="D20" s="91"/>
      <c r="E20" s="91"/>
      <c r="F20" s="91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ht="12.6" hidden="1" customHeight="1">
      <c r="A21" s="10" t="s">
        <v>14</v>
      </c>
      <c r="B21" s="55">
        <f>B24</f>
        <v>0</v>
      </c>
      <c r="C21" s="40"/>
      <c r="D21" s="91"/>
      <c r="E21" s="91"/>
      <c r="F21" s="91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hidden="1">
      <c r="A22" s="12" t="s">
        <v>15</v>
      </c>
      <c r="B22" s="34">
        <v>2</v>
      </c>
      <c r="C22" s="40"/>
      <c r="E22" s="43">
        <f ca="1">TODAY()-15*365.25</f>
        <v>39876.25</v>
      </c>
      <c r="F22" s="7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ht="12.6" customHeight="1">
      <c r="A23" s="13" t="s">
        <v>16</v>
      </c>
      <c r="B23" s="45"/>
      <c r="C23" s="41" t="str">
        <f>IF(B23="","Povinný údaj","")</f>
        <v>Povinný údaj</v>
      </c>
      <c r="D23" s="47"/>
      <c r="E23" s="7"/>
      <c r="F23" s="7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ht="12.6" customHeight="1">
      <c r="A24" s="10" t="s">
        <v>28</v>
      </c>
      <c r="B24" s="45"/>
      <c r="C24" s="40"/>
      <c r="E24" s="14"/>
      <c r="F24" s="1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ht="17.45" hidden="1" customHeight="1">
      <c r="A25" s="10" t="s">
        <v>18</v>
      </c>
      <c r="B25" s="26"/>
      <c r="C25" s="40"/>
      <c r="E25" s="14"/>
      <c r="F25" s="1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ht="17.45" hidden="1" customHeight="1">
      <c r="A26" s="8" t="s">
        <v>19</v>
      </c>
      <c r="B26" s="27"/>
      <c r="C26" s="40"/>
      <c r="E26" s="15"/>
      <c r="F26" s="15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ht="17.45" hidden="1" customHeight="1">
      <c r="A27" s="10" t="s">
        <v>20</v>
      </c>
      <c r="B27" s="27"/>
      <c r="C27" s="40"/>
      <c r="E27" s="15"/>
      <c r="F27" s="15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20" ht="17.45" customHeight="1" thickBot="1">
      <c r="A28" s="8" t="s">
        <v>21</v>
      </c>
      <c r="B28" s="32">
        <f>3-B23</f>
        <v>3</v>
      </c>
      <c r="C28" s="40"/>
      <c r="E28" s="16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0" ht="13.5" hidden="1" thickBot="1">
      <c r="A29" s="17" t="s">
        <v>22</v>
      </c>
      <c r="B29" s="28">
        <f>+B26-B27</f>
        <v>0</v>
      </c>
      <c r="E29" s="15"/>
      <c r="F29" s="15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 spans="1:20" ht="15.6" customHeight="1">
      <c r="A30" s="29" t="s">
        <v>17</v>
      </c>
      <c r="B30" s="31">
        <f>IF(B23=2,IF(AND(B15&gt;Ceník!B19,B15&lt;Ceník!C19),B17*Ceník!D7,B17*Ceník!F7),0)+IF(B23=1,IF(AND(B15&gt;Ceník!B19,B15&lt;Ceník!C19),B17*Ceník!D6,B17*Ceník!F6),0)+IF(B23=3,IF(AND(B15&gt;Ceník!B19,B15&lt;Ceník!C19),B17*Ceník!D7,B17*Ceník!F8),0)-IF(B24&gt;0,B24*150,0)</f>
        <v>0</v>
      </c>
      <c r="D30" s="94" t="s">
        <v>44</v>
      </c>
      <c r="E30" s="95"/>
      <c r="F30" s="9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 spans="1:20" ht="18">
      <c r="A31" s="30" t="s">
        <v>26</v>
      </c>
      <c r="B31" s="25">
        <f>ROUND(B30/2,0)</f>
        <v>0</v>
      </c>
      <c r="D31" s="97"/>
      <c r="E31" s="98"/>
      <c r="F31" s="99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 spans="1:20" ht="13.15" customHeight="1">
      <c r="A32" s="8"/>
      <c r="B32" s="18"/>
      <c r="D32" s="97"/>
      <c r="E32" s="98"/>
      <c r="F32" s="99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spans="1:20" ht="16.149999999999999" customHeight="1" thickBot="1">
      <c r="A33" s="19"/>
      <c r="B33" s="20"/>
      <c r="D33" s="97"/>
      <c r="E33" s="98"/>
      <c r="F33" s="99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20" ht="13.9" customHeight="1" thickBot="1">
      <c r="A34" s="35" t="s">
        <v>23</v>
      </c>
      <c r="B34" s="42"/>
      <c r="D34" s="100"/>
      <c r="E34" s="101"/>
      <c r="F34" s="102"/>
    </row>
    <row r="35" spans="1:20">
      <c r="A35" s="3"/>
      <c r="B35" s="3"/>
    </row>
    <row r="37" spans="1:20">
      <c r="A37"/>
      <c r="B37"/>
      <c r="D37" s="2"/>
    </row>
    <row r="38" spans="1:20">
      <c r="A38"/>
    </row>
    <row r="39" spans="1:20">
      <c r="A39" s="22"/>
    </row>
    <row r="43" spans="1:20">
      <c r="C43" s="56"/>
    </row>
    <row r="45" spans="1:20">
      <c r="F45" s="84"/>
    </row>
  </sheetData>
  <sheetProtection password="BDC9" sheet="1" objects="1" scenarios="1" selectLockedCells="1"/>
  <dataConsolidate/>
  <mergeCells count="4">
    <mergeCell ref="D11:F21"/>
    <mergeCell ref="A2:F2"/>
    <mergeCell ref="D30:F34"/>
    <mergeCell ref="D8:D9"/>
  </mergeCells>
  <phoneticPr fontId="0" type="noConversion"/>
  <conditionalFormatting sqref="B15">
    <cfRule type="expression" dxfId="13" priority="2" stopIfTrue="1">
      <formula>$B$17&lt;0</formula>
    </cfRule>
  </conditionalFormatting>
  <conditionalFormatting sqref="D23">
    <cfRule type="expression" dxfId="12" priority="3" stopIfTrue="1">
      <formula>$C$3=6</formula>
    </cfRule>
  </conditionalFormatting>
  <conditionalFormatting sqref="B24">
    <cfRule type="expression" dxfId="11" priority="4" stopIfTrue="1">
      <formula>$C$3&gt;4</formula>
    </cfRule>
  </conditionalFormatting>
  <conditionalFormatting sqref="A18">
    <cfRule type="expression" dxfId="10" priority="5" stopIfTrue="1">
      <formula>$C$3&gt;4</formula>
    </cfRule>
  </conditionalFormatting>
  <conditionalFormatting sqref="A23">
    <cfRule type="expression" dxfId="9" priority="6" stopIfTrue="1">
      <formula>$C$3=6</formula>
    </cfRule>
    <cfRule type="expression" dxfId="8" priority="7" stopIfTrue="1">
      <formula>$C$3=5</formula>
    </cfRule>
  </conditionalFormatting>
  <conditionalFormatting sqref="B23">
    <cfRule type="expression" dxfId="7" priority="8" stopIfTrue="1">
      <formula>$C$3=6</formula>
    </cfRule>
    <cfRule type="expression" dxfId="6" priority="9" stopIfTrue="1">
      <formula>$C$3=5</formula>
    </cfRule>
  </conditionalFormatting>
  <conditionalFormatting sqref="C23">
    <cfRule type="expression" dxfId="5" priority="10" stopIfTrue="1">
      <formula>$C$3=6</formula>
    </cfRule>
    <cfRule type="expression" dxfId="4" priority="11" stopIfTrue="1">
      <formula>$C$3=5</formula>
    </cfRule>
  </conditionalFormatting>
  <conditionalFormatting sqref="B28">
    <cfRule type="expression" dxfId="3" priority="12" stopIfTrue="1">
      <formula>$C$3=6</formula>
    </cfRule>
    <cfRule type="expression" dxfId="2" priority="13" stopIfTrue="1">
      <formula>$C$3=5</formula>
    </cfRule>
  </conditionalFormatting>
  <conditionalFormatting sqref="D11:F21">
    <cfRule type="expression" dxfId="1" priority="14" stopIfTrue="1">
      <formula>AND($B$30&gt;0,$B$5&gt;0,$B$6&gt;0,$B$8&gt;0,$B$10&gt;0,$B$11&gt;0,$B$12&gt;0,$B$13&gt;0,$B$15&gt;0,$B$16&gt;0,$B$23&gt;0)</formula>
    </cfRule>
  </conditionalFormatting>
  <conditionalFormatting sqref="B15">
    <cfRule type="expression" dxfId="0" priority="1" stopIfTrue="1">
      <formula>$B$17&lt;0</formula>
    </cfRule>
  </conditionalFormatting>
  <dataValidations xWindow="275" yWindow="629" count="6">
    <dataValidation type="whole" showDropDown="1" showInputMessage="1" showErrorMessage="1" errorTitle="Zadejte správný počet lůžek!! " error="U dvoulůžkového pokoje nejvýše dvě lůžka&#10;U třířlůžkového pokoje nejvíce tři lůžka&#10;U celého apartmánu není třeba zadat&#10;" sqref="B23">
      <formula1>1</formula1>
      <formula2>3</formula2>
    </dataValidation>
    <dataValidation type="whole" allowBlank="1" showInputMessage="1" showErrorMessage="1" errorTitle="PSČ je vždy pětimístné" error="PSČ musí být vždy pětimístné číslo bez mezery&#10;" promptTitle="PSČ:" prompt="Pětimístné číslo " sqref="B12">
      <formula1>10000</formula1>
      <formula2>99999</formula2>
    </dataValidation>
    <dataValidation type="date" allowBlank="1" showInputMessage="1" showErrorMessage="1" errorTitle="Jste příliš mladý na objednávku" error="Jste příliš mladý na objednávku, nebo jste zadal špatný formát data" prompt="Zadejte datum narození ve tvaru 11.11.1958&#10;" sqref="B8">
      <formula1>1</formula1>
      <formula2>E22</formula2>
    </dataValidation>
    <dataValidation type="whole" operator="lessThan" allowBlank="1" showInputMessage="1" showErrorMessage="1" errorTitle="Chybné zadání" error="Mnoho dětí" promptTitle="Počet dětí" prompt="V pokoji musí spát s dětmi alespoň jeden dospělý" sqref="B24">
      <formula1>B23</formula1>
    </dataValidation>
    <dataValidation type="date" allowBlank="1" showInputMessage="1" showErrorMessage="1" error="Datum nástupu musí být v rozmezí 1. ledna až 31. prosince" promptTitle="DATUM:" prompt="Zadejte datum nástupu v rozmezí od 1. ledna do 31. prosince" sqref="B15">
      <formula1>F8</formula1>
      <formula2>F9</formula2>
    </dataValidation>
    <dataValidation type="date" allowBlank="1" showInputMessage="1" showErrorMessage="1" errorTitle="Chyba" error="Datum odjezdu musí být vyšší než datum příjezdu a menší než 2.ledna následujícího roku" promptTitle="DATUM:" prompt="Musí být vyšší než datum příjezdu a nižší než 2. ledna následujícího roku&#10;" sqref="B16">
      <formula1>B15+1</formula1>
      <formula2>F9+1</formula2>
    </dataValidation>
  </dataValidations>
  <hyperlinks>
    <hyperlink ref="D30:F34" r:id="rId1" display="https://www.slavonice-ubytovani.cz/soubory/souhlasGDPR.pdf"/>
  </hyperlinks>
  <printOptions horizontalCentered="1"/>
  <pageMargins left="0.78740157480314965" right="0.78740157480314965" top="0.98425196850393704" bottom="0.98425196850393704" header="0.51181102362204722" footer="0.51181102362204722"/>
  <pageSetup paperSize="259" orientation="landscape" cellComments="asDisplayed" horizontalDpi="4294967293" verticalDpi="18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14"/>
  <dimension ref="A1:J36"/>
  <sheetViews>
    <sheetView showGridLines="0" showZeros="0" showOutlineSymbols="0" zoomScale="140" workbookViewId="0">
      <selection activeCell="E1" sqref="E1"/>
    </sheetView>
  </sheetViews>
  <sheetFormatPr defaultRowHeight="12.75"/>
  <cols>
    <col min="1" max="1" width="2.7109375" style="49" customWidth="1"/>
    <col min="2" max="2" width="18.28515625" customWidth="1"/>
    <col min="3" max="3" width="12.7109375" style="1" bestFit="1" customWidth="1"/>
    <col min="4" max="4" width="12.140625" customWidth="1"/>
    <col min="5" max="5" width="11.28515625" customWidth="1"/>
    <col min="6" max="6" width="13.5703125" customWidth="1"/>
  </cols>
  <sheetData>
    <row r="1" spans="1:10" ht="27" thickBot="1">
      <c r="A1" s="57"/>
      <c r="B1" s="58" t="s">
        <v>40</v>
      </c>
      <c r="C1" s="85">
        <v>2024</v>
      </c>
      <c r="D1" s="59"/>
      <c r="E1" s="53" t="s">
        <v>27</v>
      </c>
      <c r="F1" s="59"/>
      <c r="G1" s="59"/>
      <c r="H1" s="60"/>
    </row>
    <row r="2" spans="1:10">
      <c r="A2" s="61"/>
      <c r="B2" s="62"/>
      <c r="C2" s="63"/>
      <c r="D2" s="64"/>
      <c r="E2" s="64"/>
      <c r="F2" s="64"/>
      <c r="G2" s="64"/>
      <c r="H2" s="65"/>
    </row>
    <row r="3" spans="1:10">
      <c r="A3" s="61"/>
      <c r="B3" s="66"/>
      <c r="C3" s="67"/>
      <c r="D3" s="68"/>
      <c r="E3" s="68"/>
      <c r="F3" s="64"/>
      <c r="G3" s="64"/>
      <c r="H3" s="65"/>
    </row>
    <row r="4" spans="1:10" ht="18">
      <c r="A4" s="61"/>
      <c r="B4" s="69" t="s">
        <v>41</v>
      </c>
      <c r="C4" s="67"/>
      <c r="D4" s="66"/>
      <c r="E4" s="66"/>
      <c r="F4" s="62"/>
      <c r="G4" s="62"/>
      <c r="H4" s="65"/>
    </row>
    <row r="5" spans="1:10" ht="25.5">
      <c r="A5" s="70"/>
      <c r="B5" s="66"/>
      <c r="C5" s="67"/>
      <c r="D5" s="71" t="s">
        <v>43</v>
      </c>
      <c r="E5" s="66"/>
      <c r="F5" s="72" t="s">
        <v>42</v>
      </c>
      <c r="G5" s="62"/>
      <c r="H5" s="65"/>
    </row>
    <row r="6" spans="1:10">
      <c r="A6" s="70">
        <v>1</v>
      </c>
      <c r="B6" s="66" t="s">
        <v>31</v>
      </c>
      <c r="C6" s="67"/>
      <c r="D6" s="67">
        <v>350</v>
      </c>
      <c r="E6" s="62"/>
      <c r="F6" s="67">
        <v>630</v>
      </c>
      <c r="G6" s="66" t="s">
        <v>32</v>
      </c>
      <c r="H6" s="65"/>
    </row>
    <row r="7" spans="1:10">
      <c r="A7" s="70">
        <v>2</v>
      </c>
      <c r="B7" s="66" t="s">
        <v>33</v>
      </c>
      <c r="C7" s="67"/>
      <c r="D7" s="67">
        <v>600</v>
      </c>
      <c r="E7" s="62"/>
      <c r="F7" s="67">
        <v>880</v>
      </c>
      <c r="G7" s="66" t="s">
        <v>32</v>
      </c>
      <c r="H7" s="73"/>
      <c r="I7" s="52"/>
      <c r="J7" s="52">
        <f>C7</f>
        <v>0</v>
      </c>
    </row>
    <row r="8" spans="1:10">
      <c r="A8" s="70">
        <v>3</v>
      </c>
      <c r="B8" s="66" t="s">
        <v>36</v>
      </c>
      <c r="C8" s="63"/>
      <c r="D8" s="67">
        <v>900</v>
      </c>
      <c r="E8" s="62"/>
      <c r="F8" s="67">
        <v>1180</v>
      </c>
      <c r="G8" s="66" t="s">
        <v>32</v>
      </c>
      <c r="H8" s="73"/>
      <c r="I8" s="52"/>
      <c r="J8" s="52">
        <f>J7+C10</f>
        <v>0</v>
      </c>
    </row>
    <row r="9" spans="1:10" hidden="1">
      <c r="A9" s="70">
        <v>4</v>
      </c>
      <c r="B9" s="66" t="s">
        <v>37</v>
      </c>
      <c r="C9" s="67"/>
      <c r="D9" s="67">
        <v>820</v>
      </c>
      <c r="E9" s="62"/>
      <c r="F9" s="67">
        <v>970</v>
      </c>
      <c r="G9" s="66" t="s">
        <v>32</v>
      </c>
      <c r="H9" s="73"/>
      <c r="I9" s="52"/>
      <c r="J9" s="52">
        <f>J8+C9</f>
        <v>0</v>
      </c>
    </row>
    <row r="10" spans="1:10">
      <c r="A10" s="70">
        <v>5</v>
      </c>
      <c r="B10" s="66" t="s">
        <v>34</v>
      </c>
      <c r="C10" s="67"/>
      <c r="D10" s="67">
        <v>150</v>
      </c>
      <c r="E10" s="62"/>
      <c r="F10" s="67">
        <v>150</v>
      </c>
      <c r="G10" s="66" t="s">
        <v>35</v>
      </c>
      <c r="H10" s="73"/>
      <c r="I10" s="52"/>
      <c r="J10" s="52"/>
    </row>
    <row r="11" spans="1:10">
      <c r="A11" s="74"/>
      <c r="B11" s="66"/>
      <c r="C11" s="67"/>
      <c r="D11" s="67"/>
      <c r="E11" s="75"/>
      <c r="F11" s="67"/>
      <c r="G11" s="75"/>
      <c r="H11" s="73"/>
      <c r="I11" s="52"/>
      <c r="J11" s="52"/>
    </row>
    <row r="12" spans="1:10">
      <c r="A12" s="61"/>
      <c r="B12" s="66"/>
      <c r="C12" s="67"/>
      <c r="D12" s="67"/>
      <c r="E12" s="75"/>
      <c r="F12" s="75"/>
      <c r="G12" s="75"/>
      <c r="H12" s="73"/>
      <c r="I12" s="52"/>
      <c r="J12" s="52"/>
    </row>
    <row r="13" spans="1:10">
      <c r="A13" s="61"/>
      <c r="B13" s="66"/>
      <c r="C13" s="67"/>
      <c r="D13" s="67"/>
      <c r="E13" s="75"/>
      <c r="F13" s="75"/>
      <c r="G13" s="75"/>
      <c r="H13" s="73"/>
      <c r="I13" s="52"/>
      <c r="J13" s="52"/>
    </row>
    <row r="14" spans="1:10">
      <c r="A14" s="61"/>
      <c r="B14" s="66"/>
      <c r="C14" s="67"/>
      <c r="D14" s="67"/>
      <c r="E14" s="75"/>
      <c r="F14" s="75"/>
      <c r="G14" s="75"/>
      <c r="H14" s="73"/>
      <c r="I14" s="52"/>
      <c r="J14" s="52"/>
    </row>
    <row r="15" spans="1:10">
      <c r="A15" s="61"/>
      <c r="B15" s="66" t="s">
        <v>12</v>
      </c>
      <c r="C15" s="67">
        <v>20</v>
      </c>
      <c r="D15" s="66"/>
      <c r="E15" s="75"/>
      <c r="F15" s="75"/>
      <c r="G15" s="75"/>
      <c r="H15" s="73"/>
      <c r="I15" s="52"/>
      <c r="J15" s="52"/>
    </row>
    <row r="16" spans="1:10">
      <c r="A16" s="61"/>
      <c r="B16" s="66"/>
      <c r="C16" s="67"/>
      <c r="D16" s="66"/>
      <c r="E16" s="75"/>
      <c r="F16" s="75"/>
      <c r="G16" s="75"/>
      <c r="H16" s="73"/>
      <c r="I16" s="52"/>
      <c r="J16" s="52"/>
    </row>
    <row r="17" spans="1:10">
      <c r="A17" s="61"/>
      <c r="B17" s="66"/>
      <c r="C17" s="67"/>
      <c r="D17" s="66"/>
      <c r="E17" s="75"/>
      <c r="F17" s="75"/>
      <c r="G17" s="75"/>
      <c r="H17" s="73"/>
      <c r="I17" s="52"/>
      <c r="J17" s="52"/>
    </row>
    <row r="18" spans="1:10">
      <c r="A18" s="61"/>
      <c r="B18" s="66"/>
      <c r="C18" s="67"/>
      <c r="D18" s="66"/>
      <c r="E18" s="75"/>
      <c r="F18" s="75"/>
      <c r="G18" s="75"/>
      <c r="H18" s="73"/>
      <c r="I18" s="52"/>
      <c r="J18" s="52"/>
    </row>
    <row r="19" spans="1:10" ht="13.5" thickBot="1">
      <c r="A19" s="76"/>
      <c r="B19" s="82">
        <f>DATE(C1,4,30)</f>
        <v>45412</v>
      </c>
      <c r="C19" s="83">
        <f>DATE(C1,10,1)</f>
        <v>45566</v>
      </c>
      <c r="D19" s="88" t="e">
        <f>VLOOKUP('Rez P1'!$B$23-'Rez P1'!$B$24,$A$6:$F$10,4)</f>
        <v>#N/A</v>
      </c>
      <c r="E19" s="78"/>
      <c r="F19" s="77" t="e">
        <f>VLOOKUP('Rez P1'!$B$23-'Rez P1'!$B$24,$A$6:$F$10,6)</f>
        <v>#N/A</v>
      </c>
      <c r="G19" s="79"/>
      <c r="H19" s="80"/>
      <c r="I19" s="52"/>
      <c r="J19" s="52"/>
    </row>
    <row r="20" spans="1:10">
      <c r="E20" s="52"/>
      <c r="F20" s="52"/>
      <c r="G20" s="52"/>
      <c r="H20" s="52"/>
      <c r="I20" s="52"/>
      <c r="J20" s="52"/>
    </row>
    <row r="21" spans="1:10">
      <c r="E21" s="52"/>
      <c r="F21" s="52"/>
      <c r="G21" s="52"/>
      <c r="H21" s="52"/>
      <c r="I21" s="52"/>
      <c r="J21" s="52"/>
    </row>
    <row r="22" spans="1:10">
      <c r="E22" s="52"/>
      <c r="F22" s="52"/>
      <c r="G22" s="52"/>
      <c r="H22" s="52"/>
      <c r="I22" s="52"/>
      <c r="J22" s="52"/>
    </row>
    <row r="23" spans="1:10">
      <c r="E23" s="52"/>
      <c r="F23" s="52"/>
      <c r="G23" s="52"/>
      <c r="H23" s="52"/>
      <c r="I23" s="52"/>
      <c r="J23" s="52"/>
    </row>
    <row r="24" spans="1:10">
      <c r="E24" s="52"/>
      <c r="F24" s="52"/>
      <c r="G24" s="52"/>
      <c r="H24" s="52"/>
      <c r="I24" s="52"/>
      <c r="J24" s="52"/>
    </row>
    <row r="25" spans="1:10">
      <c r="E25" s="52"/>
      <c r="F25" s="52"/>
      <c r="G25" s="52"/>
      <c r="H25" s="52"/>
      <c r="I25" s="52"/>
      <c r="J25" s="52"/>
    </row>
    <row r="26" spans="1:10">
      <c r="E26" s="52"/>
      <c r="F26" s="52"/>
      <c r="G26" s="52"/>
      <c r="H26" s="52"/>
      <c r="I26" s="52"/>
      <c r="J26" s="52"/>
    </row>
    <row r="27" spans="1:10">
      <c r="E27" s="52"/>
      <c r="F27" s="52"/>
      <c r="G27" s="52"/>
      <c r="H27" s="52"/>
      <c r="I27" s="52"/>
      <c r="J27" s="52"/>
    </row>
    <row r="28" spans="1:10">
      <c r="E28" s="52"/>
      <c r="F28" s="52"/>
      <c r="G28" s="52"/>
      <c r="H28" s="52"/>
      <c r="I28" s="52"/>
      <c r="J28" s="52"/>
    </row>
    <row r="29" spans="1:10">
      <c r="E29" s="52"/>
      <c r="F29" s="52"/>
      <c r="G29" s="52"/>
      <c r="H29" s="52"/>
      <c r="I29" s="52"/>
      <c r="J29" s="52"/>
    </row>
    <row r="30" spans="1:10">
      <c r="E30" s="52"/>
      <c r="F30" s="52"/>
      <c r="G30" s="52"/>
      <c r="H30" s="52"/>
      <c r="I30" s="52"/>
      <c r="J30" s="52"/>
    </row>
    <row r="31" spans="1:10">
      <c r="E31" s="52"/>
      <c r="F31" s="52"/>
      <c r="G31" s="52"/>
      <c r="H31" s="52"/>
      <c r="I31" s="52"/>
      <c r="J31" s="52"/>
    </row>
    <row r="32" spans="1:10">
      <c r="E32" s="52"/>
      <c r="F32" s="52"/>
      <c r="G32" s="52"/>
      <c r="H32" s="52"/>
      <c r="I32" s="52"/>
      <c r="J32" s="52"/>
    </row>
    <row r="33" spans="5:10">
      <c r="E33" s="52"/>
      <c r="F33" s="52"/>
      <c r="G33" s="52"/>
      <c r="H33" s="52"/>
      <c r="I33" s="52"/>
      <c r="J33" s="52"/>
    </row>
    <row r="34" spans="5:10">
      <c r="E34" s="52"/>
      <c r="F34" s="52"/>
      <c r="G34" s="52"/>
      <c r="H34" s="52"/>
      <c r="I34" s="52"/>
      <c r="J34" s="52"/>
    </row>
    <row r="35" spans="5:10">
      <c r="E35" s="52"/>
      <c r="F35" s="52"/>
      <c r="G35" s="52"/>
      <c r="H35" s="52"/>
      <c r="I35" s="52"/>
      <c r="J35" s="52"/>
    </row>
    <row r="36" spans="5:10">
      <c r="E36" s="52"/>
      <c r="F36" s="52"/>
      <c r="G36" s="52"/>
      <c r="H36" s="52"/>
      <c r="I36" s="52"/>
      <c r="J36" s="52"/>
    </row>
  </sheetData>
  <sheetProtection password="BDC9" sheet="1" objects="1" scenarios="1" selectLockedCells="1"/>
  <phoneticPr fontId="0" type="noConversion"/>
  <hyperlinks>
    <hyperlink ref="E1" location="'Rez P1'!B5" display="Zpět na tabulku"/>
  </hyperlinks>
  <pageMargins left="0.78740157499999996" right="0.78740157499999996" top="0.984251969" bottom="0.984251969" header="0.4921259845" footer="0.4921259845"/>
  <pageSetup paperSize="259" orientation="portrait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Rez P1</vt:lpstr>
      <vt:lpstr>Ceník</vt:lpstr>
      <vt:lpstr>List1</vt:lpstr>
      <vt:lpstr>léto</vt:lpstr>
      <vt:lpstr>'Rez P1'!Oblast_tisku</vt:lpstr>
      <vt:lpstr>zima</vt:lpstr>
    </vt:vector>
  </TitlesOfParts>
  <Company>Secret Service London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Miloš Fiala</dc:creator>
  <cp:lastModifiedBy>Miloš</cp:lastModifiedBy>
  <cp:lastPrinted>2003-03-21T20:32:42Z</cp:lastPrinted>
  <dcterms:created xsi:type="dcterms:W3CDTF">2003-03-15T18:36:41Z</dcterms:created>
  <dcterms:modified xsi:type="dcterms:W3CDTF">2024-03-04T19:38:20Z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1618755325</vt:i4>
  </property>
  <property fmtid="{D5CDD505-2E9C-101B-9397-08002B2CF9AE}" pid="3" name="_EmailSubject">
    <vt:lpwstr>Zaslání objednacího tiskopisu</vt:lpwstr>
  </property>
  <property fmtid="{D5CDD505-2E9C-101B-9397-08002B2CF9AE}" pid="4" name="_AuthorEmail">
    <vt:lpwstr>milfiasla@iol.cz</vt:lpwstr>
  </property>
  <property fmtid="{D5CDD505-2E9C-101B-9397-08002B2CF9AE}" pid="5" name="_AuthorEmailDisplayName">
    <vt:lpwstr>Miloš Fiala</vt:lpwstr>
  </property>
  <property fmtid="{D5CDD505-2E9C-101B-9397-08002B2CF9AE}" pid="6" name="_ReviewingToolsShownOnce">
    <vt:lpwstr/>
  </property>
</Properties>
</file>